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465" windowWidth="20730" windowHeight="11760" firstSheet="8" activeTab="9"/>
  </bookViews>
  <sheets>
    <sheet name="Module2" sheetId="2204" state="veryHidden" r:id="rId1"/>
    <sheet name="Module3" sheetId="6804" state="veryHidden" r:id="rId2"/>
    <sheet name="Module4" sheetId="2200" state="veryHidden" r:id="rId3"/>
    <sheet name="Module5" sheetId="16" state="veryHidden" r:id="rId4"/>
    <sheet name="Module6" sheetId="5" state="veryHidden" r:id="rId5"/>
    <sheet name="Module7" sheetId="18460" state="veryHidden" r:id="rId6"/>
    <sheet name="Module1" sheetId="428" state="veryHidden" r:id="rId7"/>
    <sheet name="Module8" sheetId="114" state="veryHidden" r:id="rId8"/>
    <sheet name="Sommaire" sheetId="18462" r:id="rId9"/>
    <sheet name="Panorama Stat Occitanie 2020" sheetId="18461" r:id="rId10"/>
  </sheets>
  <externalReferences>
    <externalReference r:id="rId11"/>
  </externalReferences>
  <definedNames>
    <definedName name="_xlnm.Print_Area" localSheetId="9">'Panorama Stat Occitanie 2020'!$A$570:$G$594</definedName>
    <definedName name="_xlnm.Print_Area" localSheetId="8">Sommaire!$B$1:$B$96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037" i="18461" l="1"/>
  <c r="B1036" i="18461"/>
  <c r="B1035" i="18461"/>
  <c r="B1034" i="18461"/>
  <c r="B1033" i="18461"/>
  <c r="B1032" i="18461"/>
  <c r="O1031" i="18461"/>
  <c r="N1031" i="18461"/>
  <c r="M1031" i="18461"/>
  <c r="L1031" i="18461"/>
  <c r="K1031" i="18461"/>
  <c r="J1031" i="18461"/>
  <c r="I1031" i="18461"/>
  <c r="H1031" i="18461"/>
  <c r="G1031" i="18461"/>
  <c r="F1031" i="18461"/>
  <c r="E1031" i="18461"/>
  <c r="D1031" i="18461"/>
  <c r="C1031" i="18461"/>
  <c r="B1031" i="18461"/>
  <c r="B1030" i="18461"/>
  <c r="B1029" i="18461"/>
  <c r="B1028" i="18461"/>
  <c r="B1027" i="18461"/>
  <c r="B1026" i="18461"/>
  <c r="B1025" i="18461" s="1"/>
  <c r="O1025" i="18461"/>
  <c r="N1025" i="18461"/>
  <c r="M1025" i="18461"/>
  <c r="L1025" i="18461"/>
  <c r="K1025" i="18461"/>
  <c r="J1025" i="18461"/>
  <c r="I1025" i="18461"/>
  <c r="H1025" i="18461"/>
  <c r="G1025" i="18461"/>
  <c r="F1025" i="18461"/>
  <c r="E1025" i="18461"/>
  <c r="D1025" i="18461"/>
  <c r="C1025" i="18461"/>
  <c r="B1022" i="18461"/>
  <c r="B1021" i="18461"/>
  <c r="B1020" i="18461"/>
  <c r="B1019" i="18461"/>
  <c r="B1018" i="18461"/>
  <c r="B1017" i="18461"/>
  <c r="B1016" i="18461"/>
  <c r="B1015" i="18461"/>
  <c r="B1014" i="18461"/>
  <c r="B1013" i="18461"/>
  <c r="B1012" i="18461"/>
  <c r="B1011" i="18461"/>
  <c r="B1010" i="18461"/>
  <c r="B1009" i="18461"/>
  <c r="B985" i="18461"/>
  <c r="B925" i="18461"/>
  <c r="B924" i="18461"/>
  <c r="B923" i="18461"/>
  <c r="B921" i="18461"/>
  <c r="B920" i="18461"/>
  <c r="B919" i="18461"/>
  <c r="B918" i="18461"/>
  <c r="B917" i="18461"/>
  <c r="B916" i="18461"/>
  <c r="B915" i="18461"/>
  <c r="O913" i="18461"/>
  <c r="N913" i="18461"/>
  <c r="M913" i="18461"/>
  <c r="L913" i="18461"/>
  <c r="K913" i="18461"/>
  <c r="J913" i="18461"/>
  <c r="I913" i="18461"/>
  <c r="H913" i="18461"/>
  <c r="G913" i="18461"/>
  <c r="F913" i="18461"/>
  <c r="E913" i="18461"/>
  <c r="D913" i="18461"/>
  <c r="C913" i="18461"/>
  <c r="B908" i="18461"/>
  <c r="B8" i="18461"/>
  <c r="B913" i="18461"/>
  <c r="B912" i="18461"/>
  <c r="B911" i="18461"/>
  <c r="B910" i="18461"/>
  <c r="B909" i="18461"/>
  <c r="O893" i="18461"/>
  <c r="O895" i="18461" s="1"/>
  <c r="N893" i="18461"/>
  <c r="N895" i="18461"/>
  <c r="M893" i="18461"/>
  <c r="M895" i="18461" s="1"/>
  <c r="L893" i="18461"/>
  <c r="L895" i="18461" s="1"/>
  <c r="K893" i="18461"/>
  <c r="K895" i="18461" s="1"/>
  <c r="J893" i="18461"/>
  <c r="J895" i="18461"/>
  <c r="I893" i="18461"/>
  <c r="I895" i="18461" s="1"/>
  <c r="H893" i="18461"/>
  <c r="H895" i="18461"/>
  <c r="G893" i="18461"/>
  <c r="G895" i="18461" s="1"/>
  <c r="F893" i="18461"/>
  <c r="F895" i="18461"/>
  <c r="E893" i="18461"/>
  <c r="E895" i="18461" s="1"/>
  <c r="D893" i="18461"/>
  <c r="D895" i="18461"/>
  <c r="C893" i="18461"/>
  <c r="C895" i="18461" s="1"/>
  <c r="B884" i="18461"/>
  <c r="B893" i="18461" s="1"/>
  <c r="B895" i="18461" s="1"/>
  <c r="B886" i="18461"/>
  <c r="B888" i="18461"/>
  <c r="B892" i="18461"/>
  <c r="B890" i="18461"/>
  <c r="B882" i="18461"/>
  <c r="B881" i="18461"/>
  <c r="B880" i="18461"/>
  <c r="B879" i="18461"/>
  <c r="B869" i="18461"/>
  <c r="B868" i="18461"/>
  <c r="B865" i="18461"/>
  <c r="B862" i="18461"/>
  <c r="B861" i="18461"/>
  <c r="B860" i="18461"/>
  <c r="B859" i="18461"/>
  <c r="B858" i="18461"/>
  <c r="B857" i="18461"/>
  <c r="B849" i="18461"/>
  <c r="B848" i="18461"/>
  <c r="B847" i="18461"/>
  <c r="B846" i="18461"/>
  <c r="B845" i="18461"/>
  <c r="B844" i="18461"/>
  <c r="B843" i="18461"/>
  <c r="B841" i="18461"/>
  <c r="B834" i="18461"/>
  <c r="B833" i="18461"/>
  <c r="B832" i="18461"/>
  <c r="B831" i="18461"/>
  <c r="B830" i="18461"/>
  <c r="B828" i="18461"/>
  <c r="B827" i="18461"/>
  <c r="B826" i="18461"/>
  <c r="B825" i="18461"/>
  <c r="B824" i="18461"/>
  <c r="B822" i="18461"/>
  <c r="B821" i="18461"/>
  <c r="B820" i="18461"/>
  <c r="B819" i="18461"/>
  <c r="B817" i="18461"/>
  <c r="B816" i="18461"/>
  <c r="B815" i="18461"/>
  <c r="B814" i="18461"/>
  <c r="B812" i="18461"/>
  <c r="B811" i="18461"/>
  <c r="B810" i="18461"/>
  <c r="B809" i="18461"/>
  <c r="B808" i="18461"/>
  <c r="B807" i="18461"/>
  <c r="B806" i="18461"/>
  <c r="B805" i="18461"/>
  <c r="B804" i="18461"/>
  <c r="B796" i="18461"/>
  <c r="B795" i="18461"/>
  <c r="B794" i="18461"/>
  <c r="B793" i="18461"/>
  <c r="B792" i="18461"/>
  <c r="B791" i="18461"/>
  <c r="B790" i="18461"/>
  <c r="B788" i="18461"/>
  <c r="B787" i="18461"/>
  <c r="B786" i="18461"/>
  <c r="B785" i="18461"/>
  <c r="B784" i="18461"/>
  <c r="B783" i="18461"/>
  <c r="B782" i="18461"/>
  <c r="B780" i="18461"/>
  <c r="B779" i="18461"/>
  <c r="B778" i="18461"/>
  <c r="B777" i="18461"/>
  <c r="B776" i="18461"/>
  <c r="B775" i="18461"/>
  <c r="B774" i="18461"/>
  <c r="B772" i="18461"/>
  <c r="B771" i="18461"/>
  <c r="B770" i="18461"/>
  <c r="B769" i="18461"/>
  <c r="B768" i="18461"/>
  <c r="B767" i="18461"/>
  <c r="B766" i="18461"/>
  <c r="B764" i="18461"/>
  <c r="B763" i="18461"/>
  <c r="B762" i="18461"/>
  <c r="B761" i="18461"/>
  <c r="B760" i="18461"/>
  <c r="B759" i="18461"/>
  <c r="B758" i="18461"/>
  <c r="B756" i="18461"/>
  <c r="B755" i="18461"/>
  <c r="B754" i="18461"/>
  <c r="B753" i="18461"/>
  <c r="B752" i="18461"/>
  <c r="B751" i="18461"/>
  <c r="B749" i="18461"/>
  <c r="B742" i="18461"/>
  <c r="B741" i="18461"/>
  <c r="B740" i="18461"/>
  <c r="B739" i="18461"/>
  <c r="B738" i="18461"/>
  <c r="B736" i="18461"/>
  <c r="O735" i="18461"/>
  <c r="N735" i="18461"/>
  <c r="M735" i="18461"/>
  <c r="L735" i="18461"/>
  <c r="K735" i="18461"/>
  <c r="J735" i="18461"/>
  <c r="I735" i="18461"/>
  <c r="H735" i="18461"/>
  <c r="G735" i="18461"/>
  <c r="F735" i="18461"/>
  <c r="E735" i="18461"/>
  <c r="D735" i="18461"/>
  <c r="C735" i="18461"/>
  <c r="B728" i="18461"/>
  <c r="B729" i="18461"/>
  <c r="B730" i="18461"/>
  <c r="B731" i="18461"/>
  <c r="B732" i="18461"/>
  <c r="B733" i="18461"/>
  <c r="B735" i="18461" s="1"/>
  <c r="B734" i="18461"/>
  <c r="B93" i="18461"/>
  <c r="B94" i="18461"/>
  <c r="B95" i="18461"/>
  <c r="B96" i="18461"/>
  <c r="B717" i="18461"/>
  <c r="B716" i="18461"/>
  <c r="B715" i="18461"/>
  <c r="B713" i="18461"/>
  <c r="B712" i="18461"/>
  <c r="B711" i="18461"/>
  <c r="B699" i="18461"/>
  <c r="B698" i="18461"/>
  <c r="B697" i="18461"/>
  <c r="B696" i="18461"/>
  <c r="B695" i="18461"/>
  <c r="B694" i="18461"/>
  <c r="B693" i="18461"/>
  <c r="B665" i="18461"/>
  <c r="B664" i="18461"/>
  <c r="B663" i="18461"/>
  <c r="O647" i="18461"/>
  <c r="N647" i="18461"/>
  <c r="M647" i="18461"/>
  <c r="L647" i="18461"/>
  <c r="K647" i="18461"/>
  <c r="J647" i="18461"/>
  <c r="I647" i="18461"/>
  <c r="H647" i="18461"/>
  <c r="G647" i="18461"/>
  <c r="F647" i="18461"/>
  <c r="E647" i="18461"/>
  <c r="D647" i="18461"/>
  <c r="C647" i="18461"/>
  <c r="B97" i="18461"/>
  <c r="B104" i="18461"/>
  <c r="B647" i="18461"/>
  <c r="O646" i="18461"/>
  <c r="N646" i="18461"/>
  <c r="M646" i="18461"/>
  <c r="L646" i="18461"/>
  <c r="K646" i="18461"/>
  <c r="J646" i="18461"/>
  <c r="I646" i="18461"/>
  <c r="H646" i="18461"/>
  <c r="G646" i="18461"/>
  <c r="F646" i="18461"/>
  <c r="E646" i="18461"/>
  <c r="D646" i="18461"/>
  <c r="C646" i="18461"/>
  <c r="B646" i="18461" s="1"/>
  <c r="O645" i="18461"/>
  <c r="N645" i="18461"/>
  <c r="M645" i="18461"/>
  <c r="L645" i="18461"/>
  <c r="K645" i="18461"/>
  <c r="J645" i="18461"/>
  <c r="I645" i="18461"/>
  <c r="H645" i="18461"/>
  <c r="G645" i="18461"/>
  <c r="F645" i="18461"/>
  <c r="E645" i="18461"/>
  <c r="D645" i="18461"/>
  <c r="B645" i="18461" s="1"/>
  <c r="C645" i="18461"/>
  <c r="O644" i="18461"/>
  <c r="N644" i="18461"/>
  <c r="M644" i="18461"/>
  <c r="L644" i="18461"/>
  <c r="K644" i="18461"/>
  <c r="J644" i="18461"/>
  <c r="I644" i="18461"/>
  <c r="H644" i="18461"/>
  <c r="G644" i="18461"/>
  <c r="F644" i="18461"/>
  <c r="E644" i="18461"/>
  <c r="D644" i="18461"/>
  <c r="C644" i="18461"/>
  <c r="B644" i="18461"/>
  <c r="O642" i="18461"/>
  <c r="N642" i="18461"/>
  <c r="M642" i="18461"/>
  <c r="L642" i="18461"/>
  <c r="K642" i="18461"/>
  <c r="J642" i="18461"/>
  <c r="I642" i="18461"/>
  <c r="H642" i="18461"/>
  <c r="G642" i="18461"/>
  <c r="F642" i="18461"/>
  <c r="E642" i="18461"/>
  <c r="B642" i="18461" s="1"/>
  <c r="D642" i="18461"/>
  <c r="C642" i="18461"/>
  <c r="O641" i="18461"/>
  <c r="N641" i="18461"/>
  <c r="M641" i="18461"/>
  <c r="L641" i="18461"/>
  <c r="K641" i="18461"/>
  <c r="J641" i="18461"/>
  <c r="I641" i="18461"/>
  <c r="H641" i="18461"/>
  <c r="G641" i="18461"/>
  <c r="F641" i="18461"/>
  <c r="E641" i="18461"/>
  <c r="D641" i="18461"/>
  <c r="C641" i="18461"/>
  <c r="B641" i="18461" s="1"/>
  <c r="O640" i="18461"/>
  <c r="N640" i="18461"/>
  <c r="M640" i="18461"/>
  <c r="L640" i="18461"/>
  <c r="K640" i="18461"/>
  <c r="J640" i="18461"/>
  <c r="I640" i="18461"/>
  <c r="H640" i="18461"/>
  <c r="G640" i="18461"/>
  <c r="F640" i="18461"/>
  <c r="E640" i="18461"/>
  <c r="D640" i="18461"/>
  <c r="B640" i="18461" s="1"/>
  <c r="C640" i="18461"/>
  <c r="O630" i="18461"/>
  <c r="N630" i="18461"/>
  <c r="M630" i="18461"/>
  <c r="L630" i="18461"/>
  <c r="K630" i="18461"/>
  <c r="J630" i="18461"/>
  <c r="I630" i="18461"/>
  <c r="H630" i="18461"/>
  <c r="G630" i="18461"/>
  <c r="F630" i="18461"/>
  <c r="E630" i="18461"/>
  <c r="D630" i="18461"/>
  <c r="C630" i="18461"/>
  <c r="B627" i="18461"/>
  <c r="B630" i="18461" s="1"/>
  <c r="B628" i="18461"/>
  <c r="B629" i="18461"/>
  <c r="B98" i="18461"/>
  <c r="B99" i="18461"/>
  <c r="B100" i="18461"/>
  <c r="B101" i="18461"/>
  <c r="B102" i="18461"/>
  <c r="B103" i="18461"/>
  <c r="B625" i="18461"/>
  <c r="B624" i="18461"/>
  <c r="B623" i="18461"/>
  <c r="B622" i="18461"/>
  <c r="B620" i="18461"/>
  <c r="B619" i="18461"/>
  <c r="B618" i="18461"/>
  <c r="B617" i="18461"/>
  <c r="B606" i="18461"/>
  <c r="B603" i="18461"/>
  <c r="B602" i="18461"/>
  <c r="B601" i="18461"/>
  <c r="O593" i="18461"/>
  <c r="N593" i="18461"/>
  <c r="M593" i="18461"/>
  <c r="L593" i="18461"/>
  <c r="K593" i="18461"/>
  <c r="J593" i="18461"/>
  <c r="I593" i="18461"/>
  <c r="H593" i="18461"/>
  <c r="G593" i="18461"/>
  <c r="F593" i="18461"/>
  <c r="E593" i="18461"/>
  <c r="D593" i="18461"/>
  <c r="C593" i="18461"/>
  <c r="B579" i="18461"/>
  <c r="B593" i="18461" s="1"/>
  <c r="B586" i="18461"/>
  <c r="O592" i="18461"/>
  <c r="N592" i="18461"/>
  <c r="M592" i="18461"/>
  <c r="L592" i="18461"/>
  <c r="K592" i="18461"/>
  <c r="J592" i="18461"/>
  <c r="I592" i="18461"/>
  <c r="H592" i="18461"/>
  <c r="G592" i="18461"/>
  <c r="F592" i="18461"/>
  <c r="E592" i="18461"/>
  <c r="D592" i="18461"/>
  <c r="C592" i="18461"/>
  <c r="B578" i="18461"/>
  <c r="B592" i="18461" s="1"/>
  <c r="B585" i="18461"/>
  <c r="B591" i="18461"/>
  <c r="O590" i="18461"/>
  <c r="N590" i="18461"/>
  <c r="M590" i="18461"/>
  <c r="L590" i="18461"/>
  <c r="K590" i="18461"/>
  <c r="J590" i="18461"/>
  <c r="I590" i="18461"/>
  <c r="H590" i="18461"/>
  <c r="G590" i="18461"/>
  <c r="F590" i="18461"/>
  <c r="E590" i="18461"/>
  <c r="D590" i="18461"/>
  <c r="C590" i="18461"/>
  <c r="B576" i="18461"/>
  <c r="B583" i="18461"/>
  <c r="B590" i="18461" s="1"/>
  <c r="O575" i="18461"/>
  <c r="O589" i="18461" s="1"/>
  <c r="O582" i="18461"/>
  <c r="N575" i="18461"/>
  <c r="N589" i="18461" s="1"/>
  <c r="N582" i="18461"/>
  <c r="M575" i="18461"/>
  <c r="M589" i="18461" s="1"/>
  <c r="M582" i="18461"/>
  <c r="L575" i="18461"/>
  <c r="L589" i="18461" s="1"/>
  <c r="L582" i="18461"/>
  <c r="K575" i="18461"/>
  <c r="K582" i="18461"/>
  <c r="K589" i="18461"/>
  <c r="J575" i="18461"/>
  <c r="J582" i="18461"/>
  <c r="J589" i="18461"/>
  <c r="I575" i="18461"/>
  <c r="I582" i="18461"/>
  <c r="I589" i="18461"/>
  <c r="H575" i="18461"/>
  <c r="H582" i="18461"/>
  <c r="H589" i="18461" s="1"/>
  <c r="G575" i="18461"/>
  <c r="G589" i="18461" s="1"/>
  <c r="G582" i="18461"/>
  <c r="F575" i="18461"/>
  <c r="F589" i="18461" s="1"/>
  <c r="F582" i="18461"/>
  <c r="E575" i="18461"/>
  <c r="E589" i="18461" s="1"/>
  <c r="E582" i="18461"/>
  <c r="D575" i="18461"/>
  <c r="D589" i="18461" s="1"/>
  <c r="D582" i="18461"/>
  <c r="C575" i="18461"/>
  <c r="C582" i="18461"/>
  <c r="C589" i="18461"/>
  <c r="B574" i="18461"/>
  <c r="B575" i="18461" s="1"/>
  <c r="B581" i="18461"/>
  <c r="B582" i="18461" s="1"/>
  <c r="O588" i="18461"/>
  <c r="N588" i="18461"/>
  <c r="M588" i="18461"/>
  <c r="L588" i="18461"/>
  <c r="K588" i="18461"/>
  <c r="J588" i="18461"/>
  <c r="I588" i="18461"/>
  <c r="H588" i="18461"/>
  <c r="G588" i="18461"/>
  <c r="F588" i="18461"/>
  <c r="E588" i="18461"/>
  <c r="D588" i="18461"/>
  <c r="C588" i="18461"/>
  <c r="B588" i="18461"/>
  <c r="B587" i="18461"/>
  <c r="B584" i="18461"/>
  <c r="B580" i="18461"/>
  <c r="B577" i="18461"/>
  <c r="B559" i="18461"/>
  <c r="B550" i="18461"/>
  <c r="B549" i="18461"/>
  <c r="B548" i="18461"/>
  <c r="B547" i="18461"/>
  <c r="B546" i="18461"/>
  <c r="B545" i="18461"/>
  <c r="B544" i="18461"/>
  <c r="O530" i="18461"/>
  <c r="N530" i="18461"/>
  <c r="M530" i="18461"/>
  <c r="L530" i="18461"/>
  <c r="K530" i="18461"/>
  <c r="J530" i="18461"/>
  <c r="I530" i="18461"/>
  <c r="H530" i="18461"/>
  <c r="G530" i="18461"/>
  <c r="F530" i="18461"/>
  <c r="E530" i="18461"/>
  <c r="D530" i="18461"/>
  <c r="C530" i="18461"/>
  <c r="B524" i="18461"/>
  <c r="B530" i="18461" s="1"/>
  <c r="O529" i="18461"/>
  <c r="N529" i="18461"/>
  <c r="M529" i="18461"/>
  <c r="L529" i="18461"/>
  <c r="K529" i="18461"/>
  <c r="J529" i="18461"/>
  <c r="I529" i="18461"/>
  <c r="H529" i="18461"/>
  <c r="G529" i="18461"/>
  <c r="F529" i="18461"/>
  <c r="E529" i="18461"/>
  <c r="D529" i="18461"/>
  <c r="C529" i="18461"/>
  <c r="B483" i="18461"/>
  <c r="B484" i="18461"/>
  <c r="B488" i="18461"/>
  <c r="B489" i="18461"/>
  <c r="B493" i="18461"/>
  <c r="B494" i="18461"/>
  <c r="B498" i="18461"/>
  <c r="B499" i="18461"/>
  <c r="B503" i="18461"/>
  <c r="B504" i="18461"/>
  <c r="B508" i="18461"/>
  <c r="B509" i="18461"/>
  <c r="B513" i="18461"/>
  <c r="B514" i="18461"/>
  <c r="B518" i="18461"/>
  <c r="B529" i="18461"/>
  <c r="B528" i="18461"/>
  <c r="B526" i="18461"/>
  <c r="B523" i="18461"/>
  <c r="B521" i="18461"/>
  <c r="B520" i="18461"/>
  <c r="B517" i="18461"/>
  <c r="B515" i="18461"/>
  <c r="B510" i="18461"/>
  <c r="B507" i="18461"/>
  <c r="B505" i="18461"/>
  <c r="B502" i="18461"/>
  <c r="B500" i="18461"/>
  <c r="B497" i="18461"/>
  <c r="B495" i="18461"/>
  <c r="B492" i="18461"/>
  <c r="B490" i="18461"/>
  <c r="B487" i="18461"/>
  <c r="B485" i="18461"/>
  <c r="B482" i="18461"/>
  <c r="B472" i="18461"/>
  <c r="B471" i="18461"/>
  <c r="B470" i="18461"/>
  <c r="B469" i="18461"/>
  <c r="B468" i="18461"/>
  <c r="B467" i="18461"/>
  <c r="B456" i="18461"/>
  <c r="B455" i="18461"/>
  <c r="B454" i="18461"/>
  <c r="B453" i="18461"/>
  <c r="B452" i="18461"/>
  <c r="B451" i="18461"/>
  <c r="O443" i="18461"/>
  <c r="N443" i="18461"/>
  <c r="M443" i="18461"/>
  <c r="L443" i="18461"/>
  <c r="K443" i="18461"/>
  <c r="J443" i="18461"/>
  <c r="I443" i="18461"/>
  <c r="H443" i="18461"/>
  <c r="G443" i="18461"/>
  <c r="F443" i="18461"/>
  <c r="E443" i="18461"/>
  <c r="D443" i="18461"/>
  <c r="C443" i="18461"/>
  <c r="B415" i="18461"/>
  <c r="B443" i="18461" s="1"/>
  <c r="B82" i="18461"/>
  <c r="B83" i="18461"/>
  <c r="B84" i="18461"/>
  <c r="B440" i="18461" s="1"/>
  <c r="O442" i="18461"/>
  <c r="N442" i="18461"/>
  <c r="M442" i="18461"/>
  <c r="L442" i="18461"/>
  <c r="K442" i="18461"/>
  <c r="J442" i="18461"/>
  <c r="I442" i="18461"/>
  <c r="H442" i="18461"/>
  <c r="G442" i="18461"/>
  <c r="F442" i="18461"/>
  <c r="E442" i="18461"/>
  <c r="D442" i="18461"/>
  <c r="C442" i="18461"/>
  <c r="O441" i="18461"/>
  <c r="N441" i="18461"/>
  <c r="M441" i="18461"/>
  <c r="L441" i="18461"/>
  <c r="K441" i="18461"/>
  <c r="J441" i="18461"/>
  <c r="I441" i="18461"/>
  <c r="H441" i="18461"/>
  <c r="G441" i="18461"/>
  <c r="F441" i="18461"/>
  <c r="E441" i="18461"/>
  <c r="D441" i="18461"/>
  <c r="C441" i="18461"/>
  <c r="O440" i="18461"/>
  <c r="N440" i="18461"/>
  <c r="M440" i="18461"/>
  <c r="L440" i="18461"/>
  <c r="K440" i="18461"/>
  <c r="J440" i="18461"/>
  <c r="I440" i="18461"/>
  <c r="H440" i="18461"/>
  <c r="G440" i="18461"/>
  <c r="F440" i="18461"/>
  <c r="E440" i="18461"/>
  <c r="D440" i="18461"/>
  <c r="C440" i="18461"/>
  <c r="B421" i="18461"/>
  <c r="B420" i="18461"/>
  <c r="B418" i="18461"/>
  <c r="B417" i="18461"/>
  <c r="B414" i="18461"/>
  <c r="B411" i="18461"/>
  <c r="B410" i="18461"/>
  <c r="B408" i="18461"/>
  <c r="B407" i="18461"/>
  <c r="B406" i="18461"/>
  <c r="B405" i="18461"/>
  <c r="B403" i="18461"/>
  <c r="B402" i="18461"/>
  <c r="B401" i="18461"/>
  <c r="B399" i="18461"/>
  <c r="B398" i="18461"/>
  <c r="B397" i="18461"/>
  <c r="B396" i="18461"/>
  <c r="B394" i="18461"/>
  <c r="B393" i="18461"/>
  <c r="B392" i="18461"/>
  <c r="B391" i="18461"/>
  <c r="B389" i="18461"/>
  <c r="B388" i="18461"/>
  <c r="B387" i="18461"/>
  <c r="B386" i="18461"/>
  <c r="B375" i="18461"/>
  <c r="B374" i="18461"/>
  <c r="B373" i="18461"/>
  <c r="O365" i="18461"/>
  <c r="N365" i="18461"/>
  <c r="M365" i="18461"/>
  <c r="L365" i="18461"/>
  <c r="K365" i="18461"/>
  <c r="J365" i="18461"/>
  <c r="I365" i="18461"/>
  <c r="H365" i="18461"/>
  <c r="G365" i="18461"/>
  <c r="F365" i="18461"/>
  <c r="E365" i="18461"/>
  <c r="D365" i="18461"/>
  <c r="C365" i="18461"/>
  <c r="B350" i="18461"/>
  <c r="B110" i="18461"/>
  <c r="B365" i="18461"/>
  <c r="O364" i="18461"/>
  <c r="N364" i="18461"/>
  <c r="M364" i="18461"/>
  <c r="L364" i="18461"/>
  <c r="K364" i="18461"/>
  <c r="J364" i="18461"/>
  <c r="I364" i="18461"/>
  <c r="H364" i="18461"/>
  <c r="G364" i="18461"/>
  <c r="F364" i="18461"/>
  <c r="E364" i="18461"/>
  <c r="D364" i="18461"/>
  <c r="C364" i="18461"/>
  <c r="B341" i="18461"/>
  <c r="B364" i="18461" s="1"/>
  <c r="O363" i="18461"/>
  <c r="N363" i="18461"/>
  <c r="M363" i="18461"/>
  <c r="L363" i="18461"/>
  <c r="K363" i="18461"/>
  <c r="J363" i="18461"/>
  <c r="I363" i="18461"/>
  <c r="H363" i="18461"/>
  <c r="G363" i="18461"/>
  <c r="F363" i="18461"/>
  <c r="E363" i="18461"/>
  <c r="D363" i="18461"/>
  <c r="C363" i="18461"/>
  <c r="B345" i="18461"/>
  <c r="B333" i="18461"/>
  <c r="B338" i="18461"/>
  <c r="B363" i="18461"/>
  <c r="O362" i="18461"/>
  <c r="N362" i="18461"/>
  <c r="M362" i="18461"/>
  <c r="L362" i="18461"/>
  <c r="K362" i="18461"/>
  <c r="J362" i="18461"/>
  <c r="I362" i="18461"/>
  <c r="H362" i="18461"/>
  <c r="G362" i="18461"/>
  <c r="F362" i="18461"/>
  <c r="E362" i="18461"/>
  <c r="D362" i="18461"/>
  <c r="C362" i="18461"/>
  <c r="B328" i="18461"/>
  <c r="B362" i="18461" s="1"/>
  <c r="B349" i="18461"/>
  <c r="B347" i="18461"/>
  <c r="B346" i="18461"/>
  <c r="B344" i="18461"/>
  <c r="B342" i="18461"/>
  <c r="B340" i="18461"/>
  <c r="B337" i="18461"/>
  <c r="B335" i="18461"/>
  <c r="B334" i="18461"/>
  <c r="B332" i="18461"/>
  <c r="B330" i="18461"/>
  <c r="B329" i="18461"/>
  <c r="B327" i="18461"/>
  <c r="O314" i="18461"/>
  <c r="N314" i="18461"/>
  <c r="M314" i="18461"/>
  <c r="L314" i="18461"/>
  <c r="K314" i="18461"/>
  <c r="J314" i="18461"/>
  <c r="I314" i="18461"/>
  <c r="H314" i="18461"/>
  <c r="G314" i="18461"/>
  <c r="F314" i="18461"/>
  <c r="E314" i="18461"/>
  <c r="D314" i="18461"/>
  <c r="C314" i="18461"/>
  <c r="B313" i="18461"/>
  <c r="B314" i="18461" s="1"/>
  <c r="B312" i="18461"/>
  <c r="B311" i="18461"/>
  <c r="B310" i="18461"/>
  <c r="B309" i="18461"/>
  <c r="B308" i="18461"/>
  <c r="B307" i="18461"/>
  <c r="B306" i="18461"/>
  <c r="B305" i="18461"/>
  <c r="B304" i="18461"/>
  <c r="B296" i="18461"/>
  <c r="B295" i="18461"/>
  <c r="B294" i="18461"/>
  <c r="B293" i="18461"/>
  <c r="B292" i="18461"/>
  <c r="B291" i="18461"/>
  <c r="B290" i="18461"/>
  <c r="B289" i="18461"/>
  <c r="B288" i="18461"/>
  <c r="O281" i="18461"/>
  <c r="N281" i="18461"/>
  <c r="M281" i="18461"/>
  <c r="L281" i="18461"/>
  <c r="K281" i="18461"/>
  <c r="J281" i="18461"/>
  <c r="I281" i="18461"/>
  <c r="H281" i="18461"/>
  <c r="G281" i="18461"/>
  <c r="F281" i="18461"/>
  <c r="E281" i="18461"/>
  <c r="D281" i="18461"/>
  <c r="C281" i="18461"/>
  <c r="B279" i="18461"/>
  <c r="B280" i="18461"/>
  <c r="B281" i="18461"/>
  <c r="B278" i="18461"/>
  <c r="O268" i="18461"/>
  <c r="N268" i="18461"/>
  <c r="M268" i="18461"/>
  <c r="L268" i="18461"/>
  <c r="K268" i="18461"/>
  <c r="J268" i="18461"/>
  <c r="I268" i="18461"/>
  <c r="H268" i="18461"/>
  <c r="G268" i="18461"/>
  <c r="F268" i="18461"/>
  <c r="E268" i="18461"/>
  <c r="D268" i="18461"/>
  <c r="C268" i="18461"/>
  <c r="B266" i="18461"/>
  <c r="B267" i="18461"/>
  <c r="B268" i="18461" s="1"/>
  <c r="B264" i="18461"/>
  <c r="B259" i="18461"/>
  <c r="B257" i="18461"/>
  <c r="B245" i="18461"/>
  <c r="B244" i="18461"/>
  <c r="B243" i="18461"/>
  <c r="B242" i="18461"/>
  <c r="O241" i="18461"/>
  <c r="N241" i="18461"/>
  <c r="M241" i="18461"/>
  <c r="L241" i="18461"/>
  <c r="K241" i="18461"/>
  <c r="J241" i="18461"/>
  <c r="I241" i="18461"/>
  <c r="H241" i="18461"/>
  <c r="G241" i="18461"/>
  <c r="F241" i="18461"/>
  <c r="E241" i="18461"/>
  <c r="D241" i="18461"/>
  <c r="C241" i="18461"/>
  <c r="B241" i="18461"/>
  <c r="B233" i="18461"/>
  <c r="B232" i="18461"/>
  <c r="B231" i="18461"/>
  <c r="B230" i="18461"/>
  <c r="B229" i="18461"/>
  <c r="B228" i="18461"/>
  <c r="B227" i="18461"/>
  <c r="B226" i="18461"/>
  <c r="B225" i="18461"/>
  <c r="B224" i="18461"/>
  <c r="B221" i="18461" s="1"/>
  <c r="B223" i="18461"/>
  <c r="O221" i="18461"/>
  <c r="N221" i="18461"/>
  <c r="M221" i="18461"/>
  <c r="L221" i="18461"/>
  <c r="K221" i="18461"/>
  <c r="J221" i="18461"/>
  <c r="I221" i="18461"/>
  <c r="H221" i="18461"/>
  <c r="G221" i="18461"/>
  <c r="F221" i="18461"/>
  <c r="E221" i="18461"/>
  <c r="D221" i="18461"/>
  <c r="C221" i="18461"/>
  <c r="O206" i="18461"/>
  <c r="N206" i="18461"/>
  <c r="M206" i="18461"/>
  <c r="L206" i="18461"/>
  <c r="K206" i="18461"/>
  <c r="J206" i="18461"/>
  <c r="I206" i="18461"/>
  <c r="H206" i="18461"/>
  <c r="G206" i="18461"/>
  <c r="F206" i="18461"/>
  <c r="E206" i="18461"/>
  <c r="D206" i="18461"/>
  <c r="C206" i="18461"/>
  <c r="B205" i="18461"/>
  <c r="B206" i="18461" s="1"/>
  <c r="B202" i="18461"/>
  <c r="B200" i="18461"/>
  <c r="B199" i="18461"/>
  <c r="B198" i="18461"/>
  <c r="B196" i="18461"/>
  <c r="B194" i="18461"/>
  <c r="B193" i="18461"/>
  <c r="B192" i="18461"/>
  <c r="B190" i="18461"/>
  <c r="O182" i="18461"/>
  <c r="N182" i="18461"/>
  <c r="M182" i="18461"/>
  <c r="L182" i="18461"/>
  <c r="K182" i="18461"/>
  <c r="J182" i="18461"/>
  <c r="I182" i="18461"/>
  <c r="H182" i="18461"/>
  <c r="G182" i="18461"/>
  <c r="F182" i="18461"/>
  <c r="E182" i="18461"/>
  <c r="D182" i="18461"/>
  <c r="C182" i="18461"/>
  <c r="B181" i="18461"/>
  <c r="B182" i="18461" s="1"/>
  <c r="B180" i="18461"/>
  <c r="B178" i="18461"/>
  <c r="B177" i="18461"/>
  <c r="B174" i="18461"/>
  <c r="B166" i="18461"/>
  <c r="B165" i="18461"/>
  <c r="B164" i="18461"/>
  <c r="O157" i="18461"/>
  <c r="N157" i="18461"/>
  <c r="M157" i="18461"/>
  <c r="L157" i="18461"/>
  <c r="K157" i="18461"/>
  <c r="J157" i="18461"/>
  <c r="I157" i="18461"/>
  <c r="H157" i="18461"/>
  <c r="G157" i="18461"/>
  <c r="F157" i="18461"/>
  <c r="E157" i="18461"/>
  <c r="D157" i="18461"/>
  <c r="C157" i="18461"/>
  <c r="B153" i="18461"/>
  <c r="B157" i="18461" s="1"/>
  <c r="B149" i="18461"/>
  <c r="O156" i="18461"/>
  <c r="N156" i="18461"/>
  <c r="M156" i="18461"/>
  <c r="L156" i="18461"/>
  <c r="K156" i="18461"/>
  <c r="J156" i="18461"/>
  <c r="I156" i="18461"/>
  <c r="H156" i="18461"/>
  <c r="G156" i="18461"/>
  <c r="F156" i="18461"/>
  <c r="E156" i="18461"/>
  <c r="D156" i="18461"/>
  <c r="C156" i="18461"/>
  <c r="B152" i="18461"/>
  <c r="B156" i="18461" s="1"/>
  <c r="B148" i="18461"/>
  <c r="O155" i="18461"/>
  <c r="N155" i="18461"/>
  <c r="M155" i="18461"/>
  <c r="L155" i="18461"/>
  <c r="K155" i="18461"/>
  <c r="J155" i="18461"/>
  <c r="I155" i="18461"/>
  <c r="H155" i="18461"/>
  <c r="G155" i="18461"/>
  <c r="F155" i="18461"/>
  <c r="E155" i="18461"/>
  <c r="D155" i="18461"/>
  <c r="C155" i="18461"/>
  <c r="B151" i="18461"/>
  <c r="B155" i="18461" s="1"/>
  <c r="B147" i="18461"/>
  <c r="B130" i="18461"/>
  <c r="B111" i="18461"/>
  <c r="B109" i="18461"/>
  <c r="B108" i="18461"/>
  <c r="B107" i="18461"/>
  <c r="B106" i="18461"/>
  <c r="B105" i="18461"/>
  <c r="B86" i="18461"/>
  <c r="B85" i="18461"/>
  <c r="B81" i="18461"/>
  <c r="B80" i="18461"/>
  <c r="B79" i="18461"/>
  <c r="B78" i="18461"/>
  <c r="B77" i="18461"/>
  <c r="B76" i="18461"/>
  <c r="B75" i="18461"/>
  <c r="B74" i="18461"/>
  <c r="B73" i="18461"/>
  <c r="B72" i="18461"/>
  <c r="B71" i="18461"/>
  <c r="B70" i="18461"/>
  <c r="B69" i="18461"/>
  <c r="B68" i="18461"/>
  <c r="B61" i="18461"/>
  <c r="B60" i="18461"/>
  <c r="B59" i="18461"/>
  <c r="B58" i="18461"/>
  <c r="B57" i="18461"/>
  <c r="B56" i="18461"/>
  <c r="B55" i="18461"/>
  <c r="B54" i="18461"/>
  <c r="B53" i="18461"/>
  <c r="B52" i="18461"/>
  <c r="B51" i="18461"/>
  <c r="B50" i="18461"/>
  <c r="B49" i="18461"/>
  <c r="B48" i="18461"/>
  <c r="B47" i="18461"/>
  <c r="B46" i="18461"/>
  <c r="B45" i="18461"/>
  <c r="B44" i="18461"/>
  <c r="B43" i="18461"/>
  <c r="B15" i="18461"/>
  <c r="B14" i="18461"/>
  <c r="O13" i="18461"/>
  <c r="N13" i="18461"/>
  <c r="M13" i="18461"/>
  <c r="L13" i="18461"/>
  <c r="K13" i="18461"/>
  <c r="J13" i="18461"/>
  <c r="I13" i="18461"/>
  <c r="H13" i="18461"/>
  <c r="G13" i="18461"/>
  <c r="F13" i="18461"/>
  <c r="E13" i="18461"/>
  <c r="D13" i="18461"/>
  <c r="C13" i="18461"/>
  <c r="B6" i="18461"/>
  <c r="B13" i="18461" s="1"/>
  <c r="B9" i="18461"/>
  <c r="B7" i="18461"/>
  <c r="B589" i="18461" l="1"/>
  <c r="B442" i="18461"/>
  <c r="B441" i="18461"/>
</calcChain>
</file>

<file path=xl/sharedStrings.xml><?xml version="1.0" encoding="utf-8"?>
<sst xmlns="http://schemas.openxmlformats.org/spreadsheetml/2006/main" count="2331" uniqueCount="756">
  <si>
    <t>Ergothérapeutes</t>
  </si>
  <si>
    <t>Psychomotriciens</t>
  </si>
  <si>
    <t>Fédérations unisport olympiques</t>
  </si>
  <si>
    <t>Fédérations unisport non olympiques</t>
  </si>
  <si>
    <t>Fédérations multisports</t>
  </si>
  <si>
    <t>Total clubs affiliés à une fédération</t>
  </si>
  <si>
    <t xml:space="preserve">Fédérations unisport non olympiques </t>
  </si>
  <si>
    <t>Total des licences sportives délivrées</t>
  </si>
  <si>
    <t>Hommes</t>
  </si>
  <si>
    <t>Femmes</t>
  </si>
  <si>
    <t>Courts de tennis</t>
  </si>
  <si>
    <t>Bassins de natation</t>
  </si>
  <si>
    <t>Médiateur familial</t>
  </si>
  <si>
    <t>Pédicures-podologues</t>
  </si>
  <si>
    <t>Techniciens en analyses biomédicales</t>
  </si>
  <si>
    <t>Formations complémentaires (nombre de diplômes délivrés)</t>
  </si>
  <si>
    <t>Diplômes non professionnels</t>
  </si>
  <si>
    <t>dont action sociale</t>
  </si>
  <si>
    <t>dont enseignement</t>
  </si>
  <si>
    <t>dont santé humaine</t>
  </si>
  <si>
    <t>dont arts, spectacles et activités récréatives</t>
  </si>
  <si>
    <t>dont autres établissements associatifs</t>
  </si>
  <si>
    <t xml:space="preserve">dont gestion d'installations sportives </t>
  </si>
  <si>
    <t>dont autres activités liées au sport</t>
  </si>
  <si>
    <t>dont construction bateaux de plaisance</t>
  </si>
  <si>
    <t>dont fabrication de bicyclettes et véhicule pour invalides</t>
  </si>
  <si>
    <t>Infirmiers de bloc opératoire</t>
  </si>
  <si>
    <t>Infirmiers anesthésistes</t>
  </si>
  <si>
    <t>Cadres de santé</t>
  </si>
  <si>
    <t>Aides soignants</t>
  </si>
  <si>
    <t>Puéricultrices</t>
  </si>
  <si>
    <t>Auxiliaires de puériculture</t>
  </si>
  <si>
    <t>Assistants de service social</t>
  </si>
  <si>
    <t>Moniteurs éducateurs</t>
  </si>
  <si>
    <t>Aides médico-psychologiques</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</si>
  <si>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</si>
  <si>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</si>
  <si>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</si>
  <si>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</si>
  <si>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</si>
  <si>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</si>
  <si>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</si>
  <si>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</si>
  <si>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</si>
  <si>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</si>
  <si>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</si>
  <si>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Alcool régulier en % (au moins dix usages dans le mois)</t>
  </si>
  <si>
    <t>Par accident de la circulation</t>
  </si>
  <si>
    <t xml:space="preserve">Par suicide </t>
  </si>
  <si>
    <t>Dont nombre de mineurs âgés de moins de 6 ans</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</si>
  <si>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</si>
  <si>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</si>
  <si>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</si>
  <si>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</si>
  <si>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</si>
  <si>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</si>
  <si>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</si>
  <si>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</si>
  <si>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</si>
  <si>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</si>
  <si>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</si>
  <si>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</si>
  <si>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</si>
  <si>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</si>
  <si>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</si>
  <si>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Intensité de la pauvreté monétaire (1)</t>
  </si>
  <si>
    <t>RSA et Minima sociaux</t>
  </si>
  <si>
    <t>Certificat d'aptitude aux fonctions d'encadrement et de responsable d'unité d'intervention sociale (CAFERUIS)</t>
  </si>
  <si>
    <t>Centres d'hébergement et de réinsertion sociale, CHRS</t>
  </si>
  <si>
    <t>Centres d'accueil de demandeurs d'asile, CADA</t>
  </si>
  <si>
    <t>Centres provisoires d'hébergement</t>
  </si>
  <si>
    <t>Maisons relais - Pensions de famille</t>
  </si>
  <si>
    <t>dont urgences</t>
  </si>
  <si>
    <t>dont stabilisation</t>
  </si>
  <si>
    <t>dont insertion</t>
  </si>
  <si>
    <t>Part des garçons de 20 à 24 ans vivant chez les parents en %</t>
  </si>
  <si>
    <t>Part des filles de 20 à 24 ans vivant chez les parents en %</t>
  </si>
  <si>
    <t>Part de l'ensemble des jeunes de 20 à 24 ans vivant chez les parents en %</t>
  </si>
  <si>
    <t>Niveau de vie médian des ménages (en euros) (1)</t>
  </si>
  <si>
    <t>Certificat d'aptitude aux fonctions de directeur d'établissement et de service d'intervention sociale (CAFDES)</t>
  </si>
  <si>
    <t>Part des filles de 15 à 19 ans en emploi, y compris en apprentissage</t>
  </si>
  <si>
    <t>Part des garçons de 15 à 19 ans élèves, étudiants ou stagiaires</t>
  </si>
  <si>
    <t>Part des garçons de 15 à 19 ans en emploi, y compris en apprentissage</t>
  </si>
  <si>
    <t>Part des filles de 20 à 24 ans en emploi, y compris en apprentissage</t>
  </si>
  <si>
    <t>Part des garçons de 20 à 24 ans élèves, étudiants ou stagiaires</t>
  </si>
  <si>
    <t>Part des garçons de 20 à 24 ans en emploi, y compris en apprentissage</t>
  </si>
  <si>
    <t>Taux de pauvreté monétaire (seuil de pauvreté à 60%) (1)</t>
  </si>
  <si>
    <t>De 15 à 24 ans</t>
  </si>
  <si>
    <t>Consommation tabac, alcool, cannabis à 17 ans en %</t>
  </si>
  <si>
    <t>Cannabis régulier en % (au moins dix usages dans le mois)</t>
  </si>
  <si>
    <t>Taux de licences sportives pour 100 habitants</t>
  </si>
  <si>
    <t>Assistants familiaux</t>
  </si>
  <si>
    <t>Ambulanciers</t>
  </si>
  <si>
    <t>Nombre de sportifs en catégorie Élite</t>
  </si>
  <si>
    <t xml:space="preserve">Nombre de sportifs en catégorie Senior </t>
  </si>
  <si>
    <t>Nombre de sportifs en catégorie Reconversion</t>
  </si>
  <si>
    <t>Nombre de sportifs en catégorie Espoir</t>
  </si>
  <si>
    <t>Nombre de places d'accueil mère-enfant</t>
  </si>
  <si>
    <t>Nombre de places en foyers de l'enfance</t>
  </si>
  <si>
    <t>Nombre de places en pouponnières à caractère social</t>
  </si>
  <si>
    <t>Nombre de places en maisons d'enfants à caractère social</t>
  </si>
  <si>
    <t>Brevet d'Aptitude aux Fonctions de Directeur (BAFD)</t>
  </si>
  <si>
    <t>Part des jeunes de moins de 25 ans dans la population générale en %</t>
  </si>
  <si>
    <t>Crèches collectives (y compris parentales)</t>
  </si>
  <si>
    <t>Haltes garderies</t>
  </si>
  <si>
    <t>Multi-accueil</t>
  </si>
  <si>
    <t>Assistantes maternelles</t>
  </si>
  <si>
    <t>Garde d'enfants à domicile</t>
  </si>
  <si>
    <t>Boulodromes</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</si>
  <si>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</si>
  <si>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</si>
  <si>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</si>
  <si>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</si>
  <si>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</si>
  <si>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</si>
  <si>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</si>
  <si>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</si>
  <si>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</si>
  <si>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</si>
  <si>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</si>
  <si>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</si>
  <si>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Autres pays de l'UE (à 27)</t>
  </si>
  <si>
    <t xml:space="preserve">Fédérations sportives </t>
  </si>
  <si>
    <t>Centres d'accueil non conventionnés au titre de l'aide sociale</t>
  </si>
  <si>
    <t>Logement accompagné</t>
  </si>
  <si>
    <t>Proportion en % des moins de 25 ans parmi les demandeurs d'emploi de catégories A, B, C</t>
  </si>
  <si>
    <t>Proportion en % des 50 ans et plus parmi les demandeurs d'emploi de catégories A, B, C</t>
  </si>
  <si>
    <t>Français</t>
  </si>
  <si>
    <t>Immigrés</t>
  </si>
  <si>
    <t>Non immigrés</t>
  </si>
  <si>
    <t>Brevet d'Aptitude aux Fonctions d'Animateur (BAFA)</t>
  </si>
  <si>
    <t>Nombre de personnes immigrées</t>
  </si>
  <si>
    <t>Nombre d'actifs de 15 ans et plus ayant un emploi</t>
  </si>
  <si>
    <t>Hébergement social</t>
  </si>
  <si>
    <t>Jardins d'enfants</t>
  </si>
  <si>
    <t>Jardins d'éveil</t>
  </si>
  <si>
    <t>Nombre total de logements</t>
  </si>
  <si>
    <t>Foyers de jeunes travailleurs (FJT) (1)</t>
  </si>
  <si>
    <t>Foyers de travailleurs migrants (FTM) (1)</t>
  </si>
  <si>
    <t>Dont sans objet</t>
  </si>
  <si>
    <t>Part des licences féminines</t>
  </si>
  <si>
    <t>Autres diplômes</t>
  </si>
  <si>
    <t>dont activités des centres de culture physique</t>
  </si>
  <si>
    <t>dont fabrication d'articles de sports</t>
  </si>
  <si>
    <t>dont commerce de détail d'articles de sports en magasins spécialisés</t>
  </si>
  <si>
    <t>dont location et location-bail d'articles de loisirs et de sports</t>
  </si>
  <si>
    <t>Recours non examinés</t>
  </si>
  <si>
    <t>Recours "logement" avec décision</t>
  </si>
  <si>
    <t>Dont favorables logement (prioritaires et urgents)</t>
  </si>
  <si>
    <t>Dont rejets (explicites)</t>
  </si>
  <si>
    <t>Dont réorientation recours logement vers hébergement</t>
  </si>
  <si>
    <t>Recours "hébergement" avec décision</t>
  </si>
  <si>
    <t>Dont favorables logement (prioritaires et devant être accueillis)</t>
  </si>
  <si>
    <t>Dont recours logement réorientés hébergement (rappel)</t>
  </si>
  <si>
    <t>Recours avec décision</t>
  </si>
  <si>
    <t>Ensemble des équipements hors sports de nature</t>
  </si>
  <si>
    <t>Terrains de grands jeux (foot, rugby..)</t>
  </si>
  <si>
    <t xml:space="preserve">Femmes </t>
  </si>
  <si>
    <t>Scolarité</t>
  </si>
  <si>
    <t>Téléphériques et remontées mécaniques</t>
  </si>
  <si>
    <t>Nombre de bénéficiaires du FAJ</t>
  </si>
  <si>
    <t>Nombre de places en structures intermédiaires de placement social</t>
  </si>
  <si>
    <t>Éducateurs spécialisés</t>
  </si>
  <si>
    <t>Éducateurs de jeunes enfants</t>
  </si>
  <si>
    <t>Éducateurs techniques spécialisés</t>
  </si>
  <si>
    <t>Infirmiers diplômés d'État</t>
  </si>
  <si>
    <t>Étrangers</t>
  </si>
  <si>
    <t>Part des résidences secondaires et logements occasionnels (en %)</t>
  </si>
  <si>
    <t>Part des logements vacants (en %)</t>
  </si>
  <si>
    <t>Propriétaires (en %)</t>
  </si>
  <si>
    <t>Locataires (en %)</t>
  </si>
  <si>
    <t>Logés gratuitement (en %)</t>
  </si>
  <si>
    <t>Montant des aides individuelles attribuées (en euros)</t>
  </si>
  <si>
    <t>Dont :</t>
  </si>
  <si>
    <t>Disparités des revenus des ménages (rapport inter décile D9/D1 du niveau de vie) (1)</t>
  </si>
  <si>
    <t>Diplôme Universitaire de Technologie (DUT) Carrière sociale option Animation sociale et socioculturelle</t>
  </si>
  <si>
    <t>Établissements pour adultes et familles en difficulté</t>
  </si>
  <si>
    <t>Dont Fédération du sport adapté</t>
  </si>
  <si>
    <t>Dont Fédération Handisport</t>
  </si>
  <si>
    <t>Proportion en % des femmes parmi les demandeurs d'emploi de catégories A, B, C</t>
  </si>
  <si>
    <t>Tabac quotidien en % (au moins une cigarette par jour)</t>
  </si>
  <si>
    <t>dont activités de clubs de sport</t>
  </si>
  <si>
    <t>(1) Indicateurs sociaux départementaux</t>
  </si>
  <si>
    <t>(2) Indicateurs sociaux départementaux</t>
  </si>
  <si>
    <t>Nombre de séjours</t>
  </si>
  <si>
    <t>Ensemble des séjours</t>
  </si>
  <si>
    <t>Dont nombre de séjours de cinq jours ou plus</t>
  </si>
  <si>
    <t>Taux d'équipement en accueil collectif</t>
  </si>
  <si>
    <t>Nombre total de sportifs de haut niveau (1)</t>
  </si>
  <si>
    <t>Nombre de places en établissement d’aide sociale à l’enfance pour 1000 jeunes de 0 à 20 ans</t>
  </si>
  <si>
    <t>1 - Données générales</t>
  </si>
  <si>
    <t>2 - Indicateurs démographiques</t>
  </si>
  <si>
    <t>3 - Structure par âge de la population</t>
  </si>
  <si>
    <t>4 - Structure par âge de la population</t>
  </si>
  <si>
    <t>5 - Structure par âge de la population</t>
  </si>
  <si>
    <t>8 - Pauvreté - Précarité - Exclusion</t>
  </si>
  <si>
    <t>9 - Pauvreté - Précarité - Exclusion</t>
  </si>
  <si>
    <t>10 - Pauvreté - Précarité - Exclusion</t>
  </si>
  <si>
    <t>Catégorie A tous âges</t>
  </si>
  <si>
    <t>Catégorie A, B, C tous âges</t>
  </si>
  <si>
    <t>Total</t>
  </si>
  <si>
    <t>Expulsions "fermes"</t>
  </si>
  <si>
    <t>Expulsions "conditionnelles"</t>
  </si>
  <si>
    <t>Décisions d'expulsions locatives pour 1000 ménages</t>
  </si>
  <si>
    <t>Nombre de dossiers de surendettement avec impayés d'énergie</t>
  </si>
  <si>
    <t>Part des dossiers avec impayés d'énergie parmi l'ensemble des dossiers de surendettement (en%)</t>
  </si>
  <si>
    <t>Part des dettes liées à des impayés d'énergie dans l'ensemble des dettes (en %)</t>
  </si>
  <si>
    <t>Dossiers de surendettement déposés</t>
  </si>
  <si>
    <t>Dossiers de surendettement jugés recevables</t>
  </si>
  <si>
    <t>Part des dossiers de surendettement jugés recevables</t>
  </si>
  <si>
    <t>Nombre de dossiers de surendettement déposés et part des dossiers jugés recevables</t>
  </si>
  <si>
    <t>Ensemble des établissements</t>
  </si>
  <si>
    <t>Chômage</t>
  </si>
  <si>
    <t>Séjours de vacances (séjours non spécifiques d'au moins cinq jours)</t>
  </si>
  <si>
    <t>(3) Données semi définitives</t>
  </si>
  <si>
    <t>Classes d'âge - Cohabitation familiale - Morbidité - Mortalité - Conduites à risques</t>
  </si>
  <si>
    <t>Scolarité - Formation - Activité</t>
  </si>
  <si>
    <t>Équipements sportifs - Sports de haut niveau - Pôles sportifs</t>
  </si>
  <si>
    <t>Statut d'occupation des résidences principales</t>
  </si>
  <si>
    <t>(1) Totaux régionaux y compris les non-répartis par département / Total France métropolitaine y compris les non-répartis par département et par région</t>
  </si>
  <si>
    <t>Nombre total de ménages fiscaux</t>
  </si>
  <si>
    <t>Nombre de quartiers prioritaires</t>
  </si>
  <si>
    <t>Part des résidences principales (en %)</t>
  </si>
  <si>
    <t>dont activités sportives, récréatives et de loisirs</t>
  </si>
  <si>
    <t>Budget FAJ (en euros)</t>
  </si>
  <si>
    <t>Population légale des communes</t>
  </si>
  <si>
    <t>Population légale en quartier prioritaire</t>
  </si>
  <si>
    <t>Part de la population résidant dans un quartier prioritaire en %</t>
  </si>
  <si>
    <t>6 - Pauvreté - Précarité - Exclusion</t>
  </si>
  <si>
    <t>7 - Pauvreté - Précarité - Exclusion</t>
  </si>
  <si>
    <t>15 - Cohésion sociale</t>
  </si>
  <si>
    <t>16 - Cohésion sociale</t>
  </si>
  <si>
    <t>Au moins une période d'activité au cours de l'année</t>
  </si>
  <si>
    <t>Nombre de lieux d'accueils de loisirs</t>
  </si>
  <si>
    <t>Nombre de lieux d'accueils de jeunes</t>
  </si>
  <si>
    <t>Ensemble des lieux d'accueils</t>
  </si>
  <si>
    <t xml:space="preserve">Nombre de lieux d'accueils  </t>
  </si>
  <si>
    <t>Nombre de places ouvertes</t>
  </si>
  <si>
    <t xml:space="preserve">Moins de 6 ans </t>
  </si>
  <si>
    <t>Effectifs de départs de mineurs au sein de ces accueils</t>
  </si>
  <si>
    <t>Nombre de journées</t>
  </si>
  <si>
    <t>Nombre de journées enfants</t>
  </si>
  <si>
    <t>Séjours courts (séjours non spécifiques de moins de cinq jours)</t>
  </si>
  <si>
    <t>Cadres (y c les chefs d'entreprise salariés)</t>
  </si>
  <si>
    <t>Professions intermédiaires</t>
  </si>
  <si>
    <t>Employés</t>
  </si>
  <si>
    <t>Ouvriers</t>
  </si>
  <si>
    <t>Nombre de places d'hébergement (2)</t>
  </si>
  <si>
    <t>(2) En CHRS et Centres d'accueil non conventionnés au titre de l'aide sociale</t>
  </si>
  <si>
    <t>Autres résidences Sociales</t>
  </si>
  <si>
    <t>(1) Conventionnés ou non en résidence sociale</t>
  </si>
  <si>
    <t>Établissement d'hébergement pour personnes âgées dépendantes (EHPAD)</t>
  </si>
  <si>
    <t>Nombre d'établissements</t>
  </si>
  <si>
    <t>Nombre total de places installées</t>
  </si>
  <si>
    <t>Dont places en accueil temporaire</t>
  </si>
  <si>
    <t>Nombre de lits</t>
  </si>
  <si>
    <t>Services de soins infirmiers à domicile pour personnes âgées (SSIAD + SPASAD)</t>
  </si>
  <si>
    <t>Nombre de places</t>
  </si>
  <si>
    <t xml:space="preserve">(*) Guadeloupe yc Saint-Martin et Saint-Barthélemy </t>
  </si>
  <si>
    <t>Places en accueil temporaire (1)</t>
  </si>
  <si>
    <t>Places en accueil de jour (2)</t>
  </si>
  <si>
    <t>Places en accueil de nuit (2)</t>
  </si>
  <si>
    <t>Maison d'accueil spécialisée (M.A.S.)</t>
  </si>
  <si>
    <t>Etablissement d'accueil temporaire</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</si>
  <si>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</si>
  <si>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</si>
  <si>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</si>
  <si>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</si>
  <si>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</si>
  <si>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</si>
  <si>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</si>
  <si>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</si>
  <si>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</si>
  <si>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</si>
  <si>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 xml:space="preserve">Nombre de places </t>
  </si>
  <si>
    <t>Service de soins infirmiers à domicile pour adultes handicapés (SSIAD+SPASSAD)</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</si>
  <si>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</si>
  <si>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</si>
  <si>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</si>
  <si>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</si>
  <si>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</si>
  <si>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Places d'accueil spécialisé pour adultes handicapés (1)</t>
  </si>
  <si>
    <t>Places d'accueil médicalisé pour adultes handicapés (1)</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</si>
  <si>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</si>
  <si>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</si>
  <si>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</si>
  <si>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Déficiences intellectuelles</t>
  </si>
  <si>
    <t xml:space="preserve">Polyhandicaps                  </t>
  </si>
  <si>
    <t>Déficiences psychiques</t>
  </si>
  <si>
    <t xml:space="preserve">Déficiences motrices     </t>
  </si>
  <si>
    <t xml:space="preserve">Déficiences sensorielles        </t>
  </si>
  <si>
    <t>Dont places en accueil de jour, externat ou semi-internat</t>
  </si>
  <si>
    <t>Instituts d'éducation motrice (I.E.M.)</t>
  </si>
  <si>
    <t>Jardins d'enfants spécialisés</t>
  </si>
  <si>
    <t xml:space="preserve">Établissements expérimentaux </t>
  </si>
  <si>
    <t>(1) Mayotte : population issue du RP 2012</t>
  </si>
  <si>
    <t>Prime d'activité majorée</t>
  </si>
  <si>
    <t>Prime d'activité non majorée</t>
  </si>
  <si>
    <t>14-17 ans</t>
  </si>
  <si>
    <t>6-13 ans</t>
  </si>
  <si>
    <t>(2) Il s'agit de l'ensemble des conseillers techniques régionaux et nationaux affectés en région. France entière hors Mayotte</t>
  </si>
  <si>
    <t>Nombre de sportifs en catégorie Jeune (relève)</t>
  </si>
  <si>
    <t>Nombre de sportifs en collectif national</t>
  </si>
  <si>
    <t>Dont Enfants confiés à l'ASE</t>
  </si>
  <si>
    <t>Dont Placements directs</t>
  </si>
  <si>
    <t>Nombre d'enfants confiés à l'Aide sociale à l'enfance</t>
  </si>
  <si>
    <t>Nombre de placements directs par un juge</t>
  </si>
  <si>
    <t>Nombre d'actions éducatives à domicile (AED)</t>
  </si>
  <si>
    <t>Nombre d'actions éducatives en milieu ouvert (AEMO)</t>
  </si>
  <si>
    <t>26 - Logement - Hébergement</t>
  </si>
  <si>
    <t>27 - Logement - Hébergement</t>
  </si>
  <si>
    <t>28 - Logement - Hébergement</t>
  </si>
  <si>
    <t>29 - Logement - Hébergement</t>
  </si>
  <si>
    <t>30 - Jeunesse</t>
  </si>
  <si>
    <t>31 - Jeunesse</t>
  </si>
  <si>
    <t>32 - Jeunesse</t>
  </si>
  <si>
    <t>33 - Protection de l'enfance - Aide sociale à l'enfance</t>
  </si>
  <si>
    <t>34 - Accueils collectifs de mineurs sans hébergement (1)</t>
  </si>
  <si>
    <t>40 - Diplômes délivrés (professions sociales, de la santé, du sport et de l'animation socioculturelle)</t>
  </si>
  <si>
    <t>41 - Diplômes délivrés (professions sociales, de la santé, du sport et de l'animation socioculturelle)</t>
  </si>
  <si>
    <t>11 - Immigration - Intégration</t>
  </si>
  <si>
    <t xml:space="preserve"> 12 - Immigration - Intégration</t>
  </si>
  <si>
    <t>13 - Handicap - Dépendance</t>
  </si>
  <si>
    <t>14 - Cohésion sociale</t>
  </si>
  <si>
    <t>Accueil des personnes âgées</t>
  </si>
  <si>
    <t>Places installées selon le type d'accueil des personnes âgées toutes catégories de structures</t>
  </si>
  <si>
    <t>Capacité d'accueil pour adultes handicapés selon la catégorie d'établissement</t>
  </si>
  <si>
    <t>Accueil des adultes handicapés</t>
  </si>
  <si>
    <t>Places installées selon le type d'accueil des adultes handicapés toutes catégories de structures</t>
  </si>
  <si>
    <t>Capacité d'accueil pour enfants et adolescents handicapés selon la catégorie d'établissement</t>
  </si>
  <si>
    <t>Accueil des enfants et des adolescents handicapés</t>
  </si>
  <si>
    <t>17 - Etablissements et services médico-sociaux</t>
  </si>
  <si>
    <t>18 - Etablissements et services médico-sociaux</t>
  </si>
  <si>
    <t>19 - Etablissements et services médico-sociaux</t>
  </si>
  <si>
    <t>20 - Etablissements et services médico-sociaux</t>
  </si>
  <si>
    <t>21 - Etablissements et services médico-sociaux</t>
  </si>
  <si>
    <t>22 - Etablissements et services médico-sociaux</t>
  </si>
  <si>
    <t>Accueil des adultes et services handicapés</t>
  </si>
  <si>
    <t>23 - Etablissements et services médico-sociaux</t>
  </si>
  <si>
    <t>24 - Etablissements et services médico-sociaux</t>
  </si>
  <si>
    <t>25 - Etablissements et services médico-sociaux</t>
  </si>
  <si>
    <t>Part des ménages fiscaux imposés (en %)</t>
  </si>
  <si>
    <t>Bénéficiaires de la CMU complémentaire</t>
  </si>
  <si>
    <t>(1) au sens du recensement de la population</t>
  </si>
  <si>
    <t>Activité et chômage de la population immigrée et étrangère</t>
  </si>
  <si>
    <t>Allocataires AAH - APA - PCH - ACTP - Personnes prises en charge par des mandataires</t>
  </si>
  <si>
    <t>Capacité d'accueil pour les personnes âgées selon la catégorie d'établissement</t>
  </si>
  <si>
    <t>(3) On compte l'ensemble des places de la discipline quelques soient la catégorie d'établissement et le mode d'accueil (complet ou de jour)</t>
  </si>
  <si>
    <t>Établissements pour enfants ou adolescents polyhandicapés</t>
  </si>
  <si>
    <t>Établissements d'accueil temporaire</t>
  </si>
  <si>
    <t>Séjours "activité accessoire" aux accueils de loisirs ou aux accueils de jeunes (mini-séjours)</t>
  </si>
  <si>
    <t>Nombre de Conseillers techniques nationaux et régionaux affectés dans les services déconcentrés (H/F)</t>
  </si>
  <si>
    <t>dont dû au solde migratoire</t>
  </si>
  <si>
    <t>Sages-femmes</t>
  </si>
  <si>
    <t>Résidence autonomie</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</si>
  <si>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</si>
  <si>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</si>
  <si>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Projection de la population en 2040 (2)</t>
  </si>
  <si>
    <t>Dont dépenses d'allocations</t>
  </si>
  <si>
    <t>Accompagnement éducatif et social</t>
  </si>
  <si>
    <t>RSA majoré</t>
  </si>
  <si>
    <t xml:space="preserve">Bénéficiaires de l'APA pour 100 personnes de 60 ans et + (2) </t>
  </si>
  <si>
    <t>(1) Pour les données Cnaf la répartition est faite selon le département de la caisse de gestion</t>
  </si>
  <si>
    <t>Nombre d'entrées de jeunes de moins de 26 ans en contrat de professionnalisation</t>
  </si>
  <si>
    <t>Demandeurs d'emploi de longue durée (1 an ou plus) dans les QPV (catégorie A, B ou C)</t>
  </si>
  <si>
    <t>Taux de population couverte par le RSA en % (allocataire, conjoint et personnes à charge) (2) (4)</t>
  </si>
  <si>
    <t>Centre de jour pour personnes âgées</t>
  </si>
  <si>
    <r>
      <t xml:space="preserve">Sources : </t>
    </r>
    <r>
      <rPr>
        <sz val="8"/>
        <color indexed="8"/>
        <rFont val="Arial"/>
        <family val="2"/>
      </rPr>
      <t>DREES, Finess, SAE</t>
    </r>
  </si>
  <si>
    <r>
      <t>Source</t>
    </r>
    <r>
      <rPr>
        <sz val="8"/>
        <color indexed="8"/>
        <rFont val="Arial"/>
        <family val="2"/>
      </rPr>
      <t xml:space="preserve"> : DREES, Finess</t>
    </r>
  </si>
  <si>
    <r>
      <t xml:space="preserve">Source </t>
    </r>
    <r>
      <rPr>
        <sz val="8"/>
        <color indexed="8"/>
        <rFont val="Arial"/>
        <family val="2"/>
      </rPr>
      <t>: DREES, Finess</t>
    </r>
  </si>
  <si>
    <r>
      <rPr>
        <b/>
        <sz val="8"/>
        <color indexed="8"/>
        <rFont val="Arial"/>
        <family val="2"/>
      </rPr>
      <t xml:space="preserve">Source </t>
    </r>
    <r>
      <rPr>
        <sz val="8"/>
        <color indexed="8"/>
        <rFont val="Arial"/>
        <family val="2"/>
      </rPr>
      <t>: Infocentre Dalo (outil national du Ministère de la cohésion des territoires)</t>
    </r>
  </si>
  <si>
    <t>Nombre de recours "logement" reçus</t>
  </si>
  <si>
    <t>Nombre de recours "hébergement" reçus</t>
  </si>
  <si>
    <t>Nombre de communes disposant d'un accueil de loisirs</t>
  </si>
  <si>
    <t>Nombre de communes disposant d'un accueil de jeunes</t>
  </si>
  <si>
    <t>Ensemble des communes disposant d'au moins l'un de ces accueils</t>
  </si>
  <si>
    <t>Nombre de communes</t>
  </si>
  <si>
    <t>Mineurs déclarés en situation de handicap</t>
  </si>
  <si>
    <t xml:space="preserve">Champ : France métropolitaine + DOM + COM ; seuls les lieux d'accueils habituels sont pris en compte dans les estimations effectuées. </t>
  </si>
  <si>
    <t>Dont nombre de mineurs âgés de 6 à 13 ans</t>
  </si>
  <si>
    <t>Dont nombre de mineurs âgés de 14 à 17 ans</t>
  </si>
  <si>
    <t>Nombre de lieux d'accueils habituels</t>
  </si>
  <si>
    <t>(2) Entrées initiales en contrat aidé</t>
  </si>
  <si>
    <t>(3) Inclut les emplois d'avenir professeurs</t>
  </si>
  <si>
    <t>Établissements en REP</t>
  </si>
  <si>
    <t>Établissements en REP +</t>
  </si>
  <si>
    <t>Ensemble des projets de performance fédéraux (PPF)</t>
  </si>
  <si>
    <t>Projets de performance fédéraux "Accession"</t>
  </si>
  <si>
    <t>Projets de performance fédéraux "Excellence"</t>
  </si>
  <si>
    <t xml:space="preserve">(2) Les projets de performance fédéraux succèdent aux Parcours de l’Excellence Sportive (PES). Le Projet de Performance Fédéral (PPF), validé par les instances fédérales nationales, doit comprendre deux programmes distincts : un programme d’excellence  qui prend en compte la population des sportifs de haut niveau et du collectif France en liste et l’ensemble des structures ou dispositifs de préparation ciblés sur cette population d'une part, un programme d’accession au haut niveau qui s’adresse plus particulièrement aux sportifs en liste de sportif Espoir en assurant la détection et le perfectionnement de ces talents, ainsi qu’aux sportifs régionaux d'autre part. </t>
  </si>
  <si>
    <t>37 - Accueil des enfants d'âge préscolaire</t>
  </si>
  <si>
    <t>38 - Sports</t>
  </si>
  <si>
    <t xml:space="preserve">39 - Sports </t>
  </si>
  <si>
    <t>42 - Diplômes délivrés (professions sociales, de la santé, du sport et de l'animation socioculturelle)</t>
  </si>
  <si>
    <t>Bénéficiaires de l'APA pour 100 personnes de 75 ans et + (2)</t>
  </si>
  <si>
    <t>Préparateur en pharmacie hospitalière</t>
  </si>
  <si>
    <t>Nombre de demandeurs d'emploi  de catégories A, B, C</t>
  </si>
  <si>
    <t>Nombre de demandeurs d'emploi de catégorie A</t>
  </si>
  <si>
    <t>Nombre de demandeurs d'emploi longue durée (Catégories A, B, C)</t>
  </si>
  <si>
    <t>Part des demandeurs d'emploi de longue durée (1 an ou plus) parmi les demandeurs d'emploi au sein des QPV (catégorie A, B ou C) (en %)</t>
  </si>
  <si>
    <t>Bénéficiaires de l'Aide Sociale Départementale (1)</t>
  </si>
  <si>
    <t>Dont Aide à domicile (APA à domicile, aides ménagères)</t>
  </si>
  <si>
    <t>Dont Aide à l'accueil (APA en établissement, aide sociale à l'hébergement en établissement ou chez des particuliers)</t>
  </si>
  <si>
    <t>Dont Aide à domicile (PCH, ACTP à domicile, Aides ménagères)</t>
  </si>
  <si>
    <t>Dont Aide à l'accueil (ACTP en établissement, Aides à l'hébergement en établissement ou chez des particuliers, accueil de jour)</t>
  </si>
  <si>
    <t>Dépenses totales nettes d'aide sociale par habitant</t>
  </si>
  <si>
    <t>Fonds d'Aide aux Jeunes (FAJ) en 2015 - Service Civique - Missions locales - PAIO</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</si>
  <si>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</si>
  <si>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</si>
  <si>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</si>
  <si>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</si>
  <si>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</si>
  <si>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</si>
  <si>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Dépenses totales brutes d'allocations et d'insertion liées au RSA (1)</t>
  </si>
  <si>
    <t>(4) Comprend les dépenses de placement en établissements, les dépenses de placement familial et les autres frais de placement</t>
  </si>
  <si>
    <t>Guadeloupe yc Saint-Martin et Saint-Barthélemy pour les USLD</t>
  </si>
  <si>
    <t>Part des filles de 15 à 19 ans élèves, étudiantes ou stagiaires</t>
  </si>
  <si>
    <t>Part des filles de 20 à 24 ans élèves, étudiantes ou stagiaires</t>
  </si>
  <si>
    <t>Conseillers en économie sociale familiale</t>
  </si>
  <si>
    <t>Manipulateurs en électroradiologie médicale</t>
  </si>
  <si>
    <t xml:space="preserve"> Guadeloupe yc Saint-Martin et Saint-Barthélemy </t>
  </si>
  <si>
    <t>(5) Y compris accueil de jour</t>
  </si>
  <si>
    <t>Dont places en accueil temporaire (5)</t>
  </si>
  <si>
    <t xml:space="preserve">Guadeloupe yc Saint-Martin et Saint-Barthélemy </t>
  </si>
  <si>
    <t>Au 31 décembre 2018</t>
  </si>
  <si>
    <t>(2)  Toutes les données de Mayotte, département français depuis 2011, sont issues des estimations de population.</t>
  </si>
  <si>
    <t>Foyers d'hébergement pour enfants et adolescents handicapés</t>
  </si>
  <si>
    <t>(2) Il s'agit d'un nombre d'aides sociales et non d'individus : une même personne peut être comptabilisée plusieurs fois si elle bénéficie de plusieurs types d'aide.</t>
  </si>
  <si>
    <t xml:space="preserve">     dont mesures judiciaires de  placements</t>
  </si>
  <si>
    <r>
      <rPr>
        <b/>
        <sz val="8"/>
        <rFont val="Arial"/>
        <family val="2"/>
      </rPr>
      <t>Source</t>
    </r>
    <r>
      <rPr>
        <sz val="8"/>
        <rFont val="Arial"/>
        <family val="2"/>
      </rPr>
      <t xml:space="preserve"> :  Banque de France, enquête typologie</t>
    </r>
  </si>
  <si>
    <t>Inclusion bancaire</t>
  </si>
  <si>
    <t>Précarité - Logement</t>
  </si>
  <si>
    <t>(1) Indicateurs sociaux départementaux, indicateur complémentaire – indicateur de suivi du Plan Pluriannuel contre la Pauvreté et pour l’Inclusion Sociale (2013-2017)</t>
  </si>
  <si>
    <t xml:space="preserve">Nombre total de places installées </t>
  </si>
  <si>
    <t>Places en accueil temporaire hors accueil de jour (1)</t>
  </si>
  <si>
    <t>Autres déficiences ou tous types de déficiences </t>
  </si>
  <si>
    <t>(1) Indicateurs sociaux départementaux, données provisoires</t>
  </si>
  <si>
    <t>(2) Population couverte par le RSA : l'allocataire, le conjoint et les personnes à charge.  Hors "RSA jeunes" (à la charge de l'État).  Attention rupture de série : à la suite d'une amélioration du système de production statistique de la Cnaf sur les bénéficiaires de prestations légales, les données à partir de 2016 ne sont pas comparables avec celles des années précédentes.</t>
  </si>
  <si>
    <t>Au moins une période au cours de la semaine
(en périscolaire, y compris le mercredi ou le samedi)</t>
  </si>
  <si>
    <t>Au moins une période d'activité le mercredi</t>
  </si>
  <si>
    <t>Au moins une période d'activité le samedi</t>
  </si>
  <si>
    <t>Au moins une période d'activité
parmi le lundi, le mardi, le jeudi et le vendredi</t>
  </si>
  <si>
    <t>Séjours spécifiques
(sportifs, linguistiques, artistiques ou culturels, rencontres européennes de jeunes, chantiers de bénévoles, séjours OFAJ, séjours de cohésion organisés dans le cadre du SNU)</t>
  </si>
  <si>
    <t>(4) Services autonomes et services rattachés à un établissement (y Compris les équipes mobiles Alzheimer)</t>
  </si>
  <si>
    <t>(1) Y compris accueil de jour</t>
  </si>
  <si>
    <t>Dont places en accueil temporaire (1)</t>
  </si>
  <si>
    <t>(2) Y compris Etablissements expérimentaux pour personnes âgées</t>
  </si>
  <si>
    <t>Nombre d'entrées de jeunes de 30 ans ou moins en contrat d'apprentissage</t>
  </si>
  <si>
    <t>Nombre d'entrées de jeunes de moins de 26 ans en Parcours Emplois Compétences (PEC) (2) (4)</t>
  </si>
  <si>
    <t>Revenu salarial annuel moyen par sexe et PCS dans le secteur privé (1)</t>
  </si>
  <si>
    <t>(2) La mise en oeuvre progressive de la DSN, ainsi que la refonte de la chaîne de traitement statistique des effectifs salariés associée, pourraient conduire à des révisions durant la phase de montée en charge. Les données sont donc provisoires.</t>
  </si>
  <si>
    <t>dont enseignement de disciplines sportives et d'activités de loisirs (4)</t>
  </si>
  <si>
    <t>(3) Le secteur sportif regroupe les classes suivantes : gestion d'installations sportives (NAF 93.11Z), activités
de clubs de sport (NAF 93.12Z), activités des centres de culture physique (NAF 93.13Z), autres activités
liées au sport (NAF 93.19Z), enseignement de disciplines sportives et d'activités de loisir (NAF 85.51Z).</t>
  </si>
  <si>
    <t>(4) Non compris les postes d'enseignants d'éducation physique et sportive des établissements scolaires et
universitaires, publics ou privés sous contrat</t>
  </si>
  <si>
    <t>(5) Activités économiques concourant essentiellement à la mise à disposition de biens ou de services
nécessaires à la pratique du sport. Exemples : construction de bateaux de plaisance (NAF 30.12Z), fabrication
de bicyclettes et de véhicules pour invalides (NAF 30.92Z), fabrication d'articles de sport (NAF 32.30Z),
commerce de détail d'articles de sport en magasin spécialisé (NAF 47.64Z), téléphériques et remontées
mécaniques (NAF 49.39C), location et location-bail d'articles de loisir et de sport (NAF 77.21Z).</t>
  </si>
  <si>
    <t>Montant moyen de l'aide individuelle attribuée (en euros)</t>
  </si>
  <si>
    <t>Nombre de places en lieux de vie et d'accueil</t>
  </si>
  <si>
    <t>Nombre de places en villages d'enfants</t>
  </si>
  <si>
    <t>Nombre de places en centres de placement familial socio éducatif</t>
  </si>
  <si>
    <t>Dépenses totales nettes d'aide sociale, y compris les frais communs, autres interventions sociales et dépenses de personnel</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</si>
  <si>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
Les dépenses d’aide sociale à l'hébergement des personnes âgées sont, y compris au sein des dépenses brutes, nettes des récupérations sur bénéficiaires, tiers payants et succession.</t>
  </si>
  <si>
    <t>Etablissements de soins de longue durée (ESLD) (3)</t>
  </si>
  <si>
    <t>Nombre d'ESLD</t>
  </si>
  <si>
    <t>Part des bénéficiaires de l'APA à domicile classés en GIR 1 ou 2 parmi l'ensemble des bénéficiaires de l'APA à domicile (2)</t>
  </si>
  <si>
    <t>(3) Services autonomes et services rattachés à un établissement</t>
  </si>
  <si>
    <t>(2) Rassemble trois types d'établissements : ceux pour déficients visuels, pour déficients auditifs, et pour déficients auditifs et visuels</t>
  </si>
  <si>
    <t>Services d'éducation spéciale et de soins à domicile (SESSAD) (3)</t>
  </si>
  <si>
    <t>Instituts médico-éducatifs (I.M.E.)</t>
  </si>
  <si>
    <t>Instituts thérapeutiques, éducatifs et pédagogiques (I.T.E.P.)</t>
  </si>
  <si>
    <t>Établissements pour jeunes déficients sensoriels (2)</t>
  </si>
  <si>
    <t>Diplôme d'état en Ingénierie sociale (DEIS)</t>
  </si>
  <si>
    <t>Taux d'équipements sportifs (hors sports de nature) pour 100 habitants</t>
  </si>
  <si>
    <t>Taux d'équipement en places dans les EHPAD pour 1 000 personnes âgées de 75 ans et plus</t>
  </si>
  <si>
    <t>Taux d'équipement en places dans les structures non EHPAD pour 1 000 personnes âgées de 75 ans et plus
(places en non EHPAD, logements de résidences-autonomie, places USLD)</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</si>
  <si>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</si>
  <si>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</si>
  <si>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Population au 1er janvier 2020 (Estimation de population) (1)</t>
  </si>
  <si>
    <t>Population au 1er janvier 2017 (Recensement de la population)</t>
  </si>
  <si>
    <t>Population étrangère au 1er janvier 2017 (Recensement de la population)</t>
  </si>
  <si>
    <t>Taux de croissance annuel moyen 2012-2017 en %</t>
  </si>
  <si>
    <t>Naissances domiciliées 2018 définitives</t>
  </si>
  <si>
    <t>Décès domiciliés 2018 définitifs</t>
  </si>
  <si>
    <t>Part de la population vivant dans les grandes aires urbaines en 2017 (3)</t>
  </si>
  <si>
    <t>Part des familles monoparentales en 2017 en %</t>
  </si>
  <si>
    <t>Taux d'activité de la population en 2017 (rapport entre le nombre d'actifs et la population de 15 à 64 ans en % ) (3)</t>
  </si>
  <si>
    <t>Taux de natalité en 2019 - Naissances domiciliées pour 1 000 habitants</t>
  </si>
  <si>
    <t>Taux de mortalité en 2019 - Décès domiciliés pour 1 000 habitants (1)</t>
  </si>
  <si>
    <t>Indice de vieillissement de la population au 1er janvier 2020 (1) - Nombre de personnes de 65 ans et plus pour 100 personnes de moins de 20 ans (1) (2)</t>
  </si>
  <si>
    <t>Espérance de vie à la naissance en 2019 (1)</t>
  </si>
  <si>
    <t>Espérance de vie à 65 ans en 2019 (1)</t>
  </si>
  <si>
    <t>Effectifs par classe d'âge au 1er janvier 2020 - Hommes (1)</t>
  </si>
  <si>
    <t>(1) Les estimations de population pour l'année 2020 sont des estimations précoces provisoires.</t>
  </si>
  <si>
    <t>(1) Indicateurs sociaux départementaux
Les estimations de population pour l'année 2020 sont des estimations précoces provisoires.</t>
  </si>
  <si>
    <t>Effectifs par classe d'âge au 1er janvier 2020 - Femmes (1)</t>
  </si>
  <si>
    <t>Effectifs par classe d'âge au 1er janvier 2020 - Ensemble</t>
  </si>
  <si>
    <t>Revenus et inégalités de revenus (année 2017)</t>
  </si>
  <si>
    <r>
      <rPr>
        <b/>
        <sz val="8"/>
        <rFont val="Arial"/>
        <family val="2"/>
      </rPr>
      <t>Sources</t>
    </r>
    <r>
      <rPr>
        <sz val="8"/>
        <rFont val="Arial"/>
        <family val="2"/>
      </rPr>
      <t xml:space="preserve"> : DREES ; Insee, Fichier localisé social et fiscal (FiLoSoFi) ; DGFiP ; Cnaf ; Cnav ; CCMSA ; Caf, données au 31/12/2017 ; Enquête budget famille</t>
    </r>
  </si>
  <si>
    <r>
      <rPr>
        <b/>
        <sz val="8"/>
        <rFont val="Arial"/>
        <family val="2"/>
      </rPr>
      <t>Sources</t>
    </r>
    <r>
      <rPr>
        <sz val="8"/>
        <rFont val="Arial"/>
        <family val="2"/>
      </rPr>
      <t xml:space="preserve"> : DREES ; Insee, DADS, fichier salariés au lieu de résidence ; Insee-DGFiP ; Cnaf ; Cnav ; CCMSA, Fichier localisé social et fiscal (FiLoSoFi) ; DGFIP ; IEDOM Rapport annuel 2019 Mayotte</t>
    </r>
  </si>
  <si>
    <t>Données septembre 2020</t>
  </si>
  <si>
    <t>Données 2018-2019</t>
  </si>
  <si>
    <t>Allocataires du revenu de solidarité active (RSA) au 31.12.2019 (1)</t>
  </si>
  <si>
    <t>Allocataires de la prime d'activité au 31.12.2019 (1)</t>
  </si>
  <si>
    <t>Allocataires de l'Allocation de solidarité spécifique (ASS) au 31.12.2018 (3)</t>
  </si>
  <si>
    <t>Immigration et origines en 2017</t>
  </si>
  <si>
    <r>
      <rPr>
        <b/>
        <sz val="8"/>
        <rFont val="Arial"/>
        <family val="2"/>
      </rPr>
      <t>Sources</t>
    </r>
    <r>
      <rPr>
        <sz val="8"/>
        <rFont val="Arial"/>
        <family val="2"/>
      </rPr>
      <t xml:space="preserve"> : Insee, RP2017 exploitation principale, géographie au 01/01/2020, RP 2017 exploitation complémentaire pour les Dom</t>
    </r>
  </si>
  <si>
    <r>
      <rPr>
        <b/>
        <sz val="8"/>
        <rFont val="Arial"/>
        <family val="2"/>
      </rPr>
      <t xml:space="preserve">Source </t>
    </r>
    <r>
      <rPr>
        <sz val="8"/>
        <rFont val="Arial"/>
        <family val="2"/>
      </rPr>
      <t>: Insee, RP 2017 exploitation principale</t>
    </r>
  </si>
  <si>
    <t>Activité de la population âgée de 15 ans et plus en 2017</t>
  </si>
  <si>
    <t>Taux de chômage de la population âgée de 15 ans et plus (1) en 2017</t>
  </si>
  <si>
    <t>Adultes allocataires de l'allocation aux adultes handicapés (AAH) au 31.12.2019 (1)</t>
  </si>
  <si>
    <t>Nombre de bénéficiaires de l'Allocation Personnalisée d'Autonomie (APA) au 31.12.2018</t>
  </si>
  <si>
    <t>Nombre de personnes prises en charge par des mandataires individuels au 31.12.2019</t>
  </si>
  <si>
    <t>Nombre de personnes prises en charge par des services mandataires au 31.12.2019</t>
  </si>
  <si>
    <t>Nombre total de personnes prises en charge par des mandataires individuels et des services mandataires au 31.12.2019</t>
  </si>
  <si>
    <r>
      <rPr>
        <b/>
        <sz val="8"/>
        <rFont val="Arial"/>
        <family val="2"/>
      </rPr>
      <t>Source</t>
    </r>
    <r>
      <rPr>
        <sz val="8"/>
        <rFont val="Arial"/>
        <family val="2"/>
      </rPr>
      <t xml:space="preserve"> : DREES, enquête Aide sociale 2018</t>
    </r>
  </si>
  <si>
    <t>Aide Sociale aux Personnes Agées au 31 décembre 2018 (1)</t>
  </si>
  <si>
    <t>Aide Sociale aux Personnes Handicapées au 31 décembre 2018 (2)</t>
  </si>
  <si>
    <t>Dépenses d'Aide Sociale Départementale (en milliers d'euros) pour l'année 2018</t>
  </si>
  <si>
    <r>
      <rPr>
        <b/>
        <sz val="8"/>
        <rFont val="Arial"/>
        <family val="2"/>
      </rPr>
      <t>Source</t>
    </r>
    <r>
      <rPr>
        <sz val="8"/>
        <rFont val="Arial"/>
        <family val="2"/>
      </rPr>
      <t xml:space="preserve"> : DREES, Enquête Aide sociale 2018</t>
    </r>
  </si>
  <si>
    <t>Établissements publics ou privés et services,  places installées au 31.12.2019</t>
  </si>
  <si>
    <t>Taux d'équipement au 31.12.2019 en nombre de places pour 1 000 habitants de 75 ans et plus</t>
  </si>
  <si>
    <r>
      <t xml:space="preserve">Sources </t>
    </r>
    <r>
      <rPr>
        <sz val="8"/>
        <color indexed="8"/>
        <rFont val="Arial"/>
        <family val="2"/>
      </rPr>
      <t>: DREES, Finess, ISD ; Insee, estimation de population 2020</t>
    </r>
  </si>
  <si>
    <t>Nombre d'établissements et de services - Places installées par catégorie d'établissement au 31.12.2019 (1)</t>
  </si>
  <si>
    <t>Taux d'équipement au 31.12.2019 par catégorie d'établissement : places pour 1 000 habitants de 20 à 59 ans</t>
  </si>
  <si>
    <r>
      <t xml:space="preserve">Sources </t>
    </r>
    <r>
      <rPr>
        <sz val="8"/>
        <color indexed="8"/>
        <rFont val="Arial"/>
        <family val="2"/>
      </rPr>
      <t>: DREES, Finess ; Insee, estimation de population 2020</t>
    </r>
  </si>
  <si>
    <t>Places installées au 31.12.2019</t>
  </si>
  <si>
    <t>Places installées au 31.12.2019 par catégorie de clientèle en établissement toutes catégories de structures du tableau 20 confondues (1)</t>
  </si>
  <si>
    <t>Nombre d'établissements et de services - Places installées par catégorie d'établissement au 31.12.2019 - Taux d'équipement</t>
  </si>
  <si>
    <t>Places installées au 31.12.2019 par catégorie de clientèle en établissement spécialisé toutes catégories de structures du tableau 24 confondues  (1)</t>
  </si>
  <si>
    <t>Parc des logements et statut d'occupation au 1er janvier 2017</t>
  </si>
  <si>
    <r>
      <rPr>
        <b/>
        <sz val="8"/>
        <color indexed="8"/>
        <rFont val="Arial"/>
        <family val="2"/>
      </rPr>
      <t>Source</t>
    </r>
    <r>
      <rPr>
        <sz val="8"/>
        <color indexed="8"/>
        <rFont val="Arial"/>
        <family val="2"/>
      </rPr>
      <t xml:space="preserve"> : Insee, RP2017 exploitation principale</t>
    </r>
  </si>
  <si>
    <t>Part des logements sur-occupés en 2017 (en %) (1)</t>
  </si>
  <si>
    <t>Recours au Droit Au Logement (DALO) en 2019</t>
  </si>
  <si>
    <t>Décisions d'expulsions locatives en 2018 (1)</t>
  </si>
  <si>
    <t>Dettes relatives à des impayés d'énergie dans les dossiers de surendettement en 2019 (1)</t>
  </si>
  <si>
    <t>Lits, places installés au 31 décembre 2019 par catégorie d'établissement - Taux d'équipement</t>
  </si>
  <si>
    <t>Sexe et âge au 1er janvier 2020 (1)</t>
  </si>
  <si>
    <t>Cohabitation familiale des jeunes de 20 à 24 ans en 2017</t>
  </si>
  <si>
    <t>Taux de recours à l'IVG des mineures (pour 1 000 femmes de 15 à 17 ans) en 2019 (2)</t>
  </si>
  <si>
    <t>Part des jeunes ayant participé à la Journée Défense et Citoyenneté (JDC) en difficulté de lecture, en 2019 en % (1) (5)</t>
  </si>
  <si>
    <t>Part des diplômés de l'enseignement supérieur au sein de la population des 25-34 ans non inscrite en établissement scolaire en 2017 en % (1)</t>
  </si>
  <si>
    <t>Taux des retards de 2 ans et plus en 3ème (année 2019-2020)</t>
  </si>
  <si>
    <t>Part d'élèves entrant en 6ème avec au moins un an de retard, à la rentrée 2019-2020 (1)</t>
  </si>
  <si>
    <t>Formation, Activité en 2017</t>
  </si>
  <si>
    <t>Formation, Activité en 2019</t>
  </si>
  <si>
    <r>
      <rPr>
        <b/>
        <sz val="8"/>
        <color indexed="8"/>
        <rFont val="Arial"/>
        <family val="2"/>
      </rPr>
      <t xml:space="preserve">Sources </t>
    </r>
    <r>
      <rPr>
        <sz val="8"/>
        <color indexed="8"/>
        <rFont val="Arial"/>
        <family val="2"/>
      </rPr>
      <t>: DREES, Finess, enquête Aide sociale ; DR(D)JSCS ; Insee, estimation de population 2020</t>
    </r>
  </si>
  <si>
    <t>Protection de l'enfance au 31 décembre 2019</t>
  </si>
  <si>
    <t>Aide sociale à l'enfance au 31 décembre 2018</t>
  </si>
  <si>
    <t>Nombre de mesures d'ASE (mesures de placements et actions éducatives) en % des 0-20 ans au 31/12/2018 (1)</t>
  </si>
  <si>
    <t>Places agréées par la PMI au 31.12.2018 par catégorie d'établissement - Taux d'équipement</t>
  </si>
  <si>
    <t>Personnes salariées employées par des particuliers (2ème trimestre 2018)</t>
  </si>
  <si>
    <t>Fédérations sportives (juillet 2020)</t>
  </si>
  <si>
    <t>Encadrement du sport fédéral (données au 1er septembre 2020) (2)</t>
  </si>
  <si>
    <t>Équipements sportifs (hors sports de nature) (données au 7 novembre 2020)</t>
  </si>
  <si>
    <t>Formation aux professions sociales (nombre de diplômes délivrés en 2019 -  y compris Validation des Acquis de l'Expérience partielle)</t>
  </si>
  <si>
    <t>Formation aux professions de santé (nombre de diplômes délivrés en 2019 -  y compris Validation des Acquis d'Expérience partielle)</t>
  </si>
  <si>
    <t>Formation à l'animation socioculturelle et aux métiers du sport (nombre de diplômes délivrés en 2019)</t>
  </si>
  <si>
    <t>Salariés du secteur privé dans diverses activités associées au sport au 31 décembre 2019 (2)</t>
  </si>
  <si>
    <t>Nombre de postes salariés du secteur privé dans le secteur sportif au 31 décembre 2019 (3)</t>
  </si>
  <si>
    <t>Nombre de postes salariés dans les principales autres activités associées au sport en 2019 (5)</t>
  </si>
  <si>
    <r>
      <rPr>
        <b/>
        <sz val="8"/>
        <color indexed="8"/>
        <rFont val="Arial"/>
        <family val="2"/>
      </rPr>
      <t>Source</t>
    </r>
    <r>
      <rPr>
        <sz val="8"/>
        <color indexed="8"/>
        <rFont val="Arial"/>
        <family val="2"/>
      </rPr>
      <t xml:space="preserve"> : DREES, enquête Ecoles 2019</t>
    </r>
  </si>
  <si>
    <t>Diplômes de niveau 3</t>
  </si>
  <si>
    <t>Diplômes de niveau 4</t>
  </si>
  <si>
    <t>Diplômes de niveau 5</t>
  </si>
  <si>
    <t>Diplômes de niveau 6</t>
  </si>
  <si>
    <t>Diplômes de niveau 7</t>
  </si>
  <si>
    <t>Taux d'équipement en places d'hébergement pour 1 000 adultes</t>
  </si>
  <si>
    <t>Masseurs kinésithérapeutes</t>
  </si>
  <si>
    <t>Taux mortalité infantile (rapport entre le nombre de décès d'enfants de moins d'un an et le nombre d'enfants nés vivants entre 2016 et 2018) (1)</t>
  </si>
  <si>
    <t>Taux de chômage localisé (4ème trimestre 2019) en % (1)</t>
  </si>
  <si>
    <t>Dépenses totales brutes, y compris services communs, autres interventions sociales et dépenses de personnel (5)</t>
  </si>
  <si>
    <t>(1) Un sportif est de haut niveau s'il est inscrit sur l'une des 4 listes suivantes : élite, séniors, relève ou reconversion</t>
  </si>
  <si>
    <t>Diplômes de niveau 5 et 6</t>
  </si>
  <si>
    <t>Foyer d'accueil médicalisé (F.A.M.) (2) et Etablissement d'accueil médicalisé en tout ou partie pour personnes handicapées (E.A.M.) (6)</t>
  </si>
  <si>
    <t>Foyer de vie (inclut les foyers occupationnels), Foyer d'hébergement, Foyer d'accueil polyvalent (3), Etablissement d'accueil non médicalisé pour personnes handicapées (E.A.N.M.) (7)</t>
  </si>
  <si>
    <t>(4) Les capacités ne sont pas mentionnées car ces structures fonctionnent en files actives)</t>
  </si>
  <si>
    <t>Centres Médico-Psycho-Pédagogique (CMPP) (4)</t>
  </si>
  <si>
    <t>Centres Action Médico-Sociale Précoce (CAMSP) (4)</t>
  </si>
  <si>
    <t>(1) Hors SESSAD, Centres d'accueil familial spécialisé, Foyers d'hébergement pour enfants et adolescents handicapés, CMPP, CAMSP</t>
  </si>
  <si>
    <t>OCCITANIE</t>
  </si>
  <si>
    <t>Ariège</t>
  </si>
  <si>
    <t>Aude</t>
  </si>
  <si>
    <t>Aveyron</t>
  </si>
  <si>
    <t>Gard</t>
  </si>
  <si>
    <t>Haute-Garonne</t>
  </si>
  <si>
    <t>Gers</t>
  </si>
  <si>
    <t>Hérault</t>
  </si>
  <si>
    <t>Lot</t>
  </si>
  <si>
    <t>Lozère</t>
  </si>
  <si>
    <t>Hautes-Pyrénées</t>
  </si>
  <si>
    <t>Pyrénées-Orientales</t>
  </si>
  <si>
    <t>Tarn</t>
  </si>
  <si>
    <t>Tarn-et-Garonne</t>
  </si>
  <si>
    <t>France métropolitaine</t>
  </si>
  <si>
    <t>Établissement expérimental (8)</t>
  </si>
  <si>
    <t>nd</t>
  </si>
  <si>
    <t>Nombre de bénéficiaires PCH + ACTP au 31.12.2018</t>
  </si>
  <si>
    <t xml:space="preserve">Nombre de bénéficiaires PCH + ACTP / 1 000 personnes sur la population générale (2) </t>
  </si>
  <si>
    <t>Morbidité, mortalité, conduites à risques en 2017</t>
  </si>
  <si>
    <r>
      <t xml:space="preserve">Source </t>
    </r>
    <r>
      <rPr>
        <sz val="8"/>
        <color indexed="8"/>
        <rFont val="Arial"/>
        <family val="2"/>
      </rPr>
      <t>: Insee, Estimations de population (résultats provisoires arrêtés fin 2019), RP 2017 exploitations complémentaire et principale, RP 2011, Omphale 2017</t>
    </r>
  </si>
  <si>
    <t>Nombre de recours reçus (1)</t>
  </si>
  <si>
    <t>Dont favorables (1)</t>
  </si>
  <si>
    <t>(1) Dans la synthèse, les décisions favorables correspondent à la somme des décisions favorables logement, des décisions favorables hébergement et des réorientations des recours logement vers l'hébergement</t>
  </si>
  <si>
    <t>(2) selon le scénario central de l'Insee.
Le dernier exercice de projection de population a été publié en novembre 2016. Les données de ce chiffre clé ne sont pas mises à jour tous les ans.</t>
  </si>
  <si>
    <r>
      <rPr>
        <b/>
        <sz val="8"/>
        <rFont val="Arial"/>
        <family val="2"/>
      </rPr>
      <t>Sources</t>
    </r>
    <r>
      <rPr>
        <sz val="8"/>
        <rFont val="Arial"/>
        <family val="2"/>
      </rPr>
      <t xml:space="preserve"> : DREES ; Insee, estimations de population (données provisoires), État civil, </t>
    </r>
  </si>
  <si>
    <t>Au 31 décembre 2019 (2)</t>
  </si>
  <si>
    <t>Nombre de demandeurs d'emploi de longue durée en QPV au 31 décembre 2019 (2)</t>
  </si>
  <si>
    <t>Prestation de Compensation du Handicap (PCH) &amp; Allocation Compensatrice pour Tierce Personne (ACTP) (3)</t>
  </si>
  <si>
    <t>(3) Un bénéficiaire de la PCH ou de l'ACTP est une personne ayant un droit ouvert à la prestation au 31 décembre de l'année considérée, que ce droit ait donné lieu à un paiement ou non.
Les données de certains départements étant manquantes, elles ont fait l'objet d'une estimation.</t>
  </si>
  <si>
    <r>
      <rPr>
        <b/>
        <sz val="8"/>
        <rFont val="Arial"/>
        <family val="2"/>
      </rPr>
      <t>Sources</t>
    </r>
    <r>
      <rPr>
        <sz val="8"/>
        <rFont val="Arial"/>
        <family val="2"/>
      </rPr>
      <t xml:space="preserve"> : Insee, RP 2013 exploitation principale, RP 2013 exploitation complémentaire pour les Dom, Découpage géographique des quartiers prioritaires de la politique de la ville au 14/09/2015 ; CGET</t>
    </r>
  </si>
  <si>
    <t>Quartiers de la politique de la ville 2015 (1)</t>
  </si>
  <si>
    <t>Demandeurs d'emploi dans les QPV (catégorie A, B ou C)</t>
  </si>
  <si>
    <t>Évolution du nombre de demandeurs d'emploi en QPV (Quartiers de la politique de la ville 2015) (2)</t>
  </si>
  <si>
    <t>(2) Guadeloupe : non compris Saint-Martin et Saint-Barthélemy.</t>
  </si>
  <si>
    <t>(1) Pour l'APA, ce sont des bénéficiaires payés au titre du mois de décembre qui sont comptabilisés alors que pour les autres prestations il s'agit du nombre de bénéficiaires (ayant des droits ouverts) au 31 décembre.
Totalise des mesures d'aides et non des individus : une même personne peut être comptabilisée plusieurs fois si elle bénéficie de plusieurs types d'aide, en particulier l'APA et l'ASH.</t>
  </si>
  <si>
    <t>PANORAMA STATISTIQUE Jeunesse Sports Cohésion sociale 2020</t>
  </si>
  <si>
    <t>Allocataires de l'allocation supplémentaire vieillesse (ASV) et de l'allocation de solidarité aux personnes âgées (ASPA) au 31.12.2018 (4)</t>
  </si>
  <si>
    <t xml:space="preserve">(4) Les données par département de résidence sont estimées pour les DOM. Les données départementales de la Haute-Corse et de la Corse du Sud 
correspondent au nombre d'allocataires au niveau régional divisé par 2. </t>
  </si>
  <si>
    <t>Dont places en accueil de jour (9)</t>
  </si>
  <si>
    <t>(9) Y compris accueil temporaire</t>
  </si>
  <si>
    <r>
      <rPr>
        <b/>
        <sz val="8"/>
        <rFont val="Arial"/>
        <family val="2"/>
      </rPr>
      <t xml:space="preserve">Sources </t>
    </r>
    <r>
      <rPr>
        <sz val="8"/>
        <rFont val="Arial"/>
        <family val="2"/>
      </rPr>
      <t>: Ministère en charge des sports, INJEP, MEDES / Recensement des licences et clubs sportifs rattachés aux fédérations sportives agréées par le ministère en charge des sports 2019, Direction des sports, CGOCTS</t>
    </r>
  </si>
  <si>
    <r>
      <rPr>
        <b/>
        <sz val="8"/>
        <color rgb="FF000000"/>
        <rFont val="Arial"/>
        <family val="2"/>
      </rPr>
      <t>Sources</t>
    </r>
    <r>
      <rPr>
        <sz val="8"/>
        <color rgb="FF000000"/>
        <rFont val="Arial"/>
        <family val="2"/>
      </rPr>
      <t xml:space="preserve"> : Ministères en charge de l'enseignement supérieur (diplômes STAPS et DUT carrière sociale et animation), en charge des sports (direction des Sports, Forôme Exploit) pour les autres diplômes professionnels du champ "sport et animation" et en charge de la jeunesse (DJEPVA, base de données BAFA-BAFD, traitements Injep-Medes, situation au 15 juin 2020)</t>
    </r>
  </si>
  <si>
    <t>(5) Y compris accueil temporaire</t>
  </si>
  <si>
    <t>Dont places en accueil de jour (5)</t>
  </si>
  <si>
    <t>Places d'accueil en foyer de vie (3)</t>
  </si>
  <si>
    <t>(1) Le CPJEPS (un seul diplôme délivré en Auvergne-Rhône-Alpes en 2019) est destiné à remplacer le BAPAAT.</t>
  </si>
  <si>
    <t>(2) Le BPJEPS à 4 unités complémentaires (4UC) devrait remplacer à terme le BPJEPS à 10 unités complémentaires (10 UC).</t>
  </si>
  <si>
    <r>
      <t>(3) les BEES (6 BEES du 1</t>
    </r>
    <r>
      <rPr>
        <vertAlign val="superscript"/>
        <sz val="8"/>
        <rFont val="Arial"/>
        <family val="2"/>
      </rPr>
      <t>er</t>
    </r>
    <r>
      <rPr>
        <sz val="8"/>
        <rFont val="Arial"/>
        <family val="2"/>
      </rPr>
      <t xml:space="preserve"> degré, de niveau 4, délivrés en 2019 et 5 BEES du 2</t>
    </r>
    <r>
      <rPr>
        <vertAlign val="superscript"/>
        <sz val="8"/>
        <rFont val="Arial"/>
        <family val="2"/>
      </rPr>
      <t>nd</t>
    </r>
    <r>
      <rPr>
        <sz val="8"/>
        <rFont val="Arial"/>
        <family val="2"/>
      </rPr>
      <t xml:space="preserve"> degré, de niveau 6) sont dorénavant pratiquement tous remplacés par des BPJEPS, DEJEPS, DESJEPS ou DEMM.</t>
    </r>
  </si>
  <si>
    <t>(4) Les DEMM sont des diplômes d'État des métiers de la montagne de niveau 6 pour les guides de haute montagne (diplômes délivrés exclusivement en région Auvergne-Rhônes-Alpes), de moniteurs de ski alpin spécialisés en entraînement (diplômes délivrés exclusivement en région Auvergne-Rhônes-Alpes), de niveau 5 pour les autres diplômes (accompagnateurs en moyenne montagne, ski alpin et ski de fond non spécialisé en entraînement).</t>
  </si>
  <si>
    <t>Brevet d'Aptitude Professionnelle d'Assistant Animateur Technicien (BAPAAT) (1)</t>
  </si>
  <si>
    <t>Brevet Professionnel de la Jeunesse, de l'Éducation Populaire et du Sport (BPJEPS) (2) (3)</t>
  </si>
  <si>
    <t>Diplôme d'État des Métiers de la Montagne (DEMM) (3)</t>
  </si>
  <si>
    <t>Diplôme d'État Supérieur de la Jeunesse, de l'Éducation Populaire et du Sport  (DESJEPS) (3)</t>
  </si>
  <si>
    <t>Diplôme d'État de la Jeunesse, de l'Éducation Populaire et du Sport (DEJEPS ) (3) (4)</t>
  </si>
  <si>
    <t>Sciences et Techniques des Activités Physiques et Sportives (STAPS LMD et hors LMD)</t>
  </si>
  <si>
    <t>(5) En raison de la mise en œuvre d'un nouveau test de lecture en septembre 2019, les résultats ne portent que sur la période janvier - août 2019 et ne peuvent pas être interprétés en évolution.</t>
  </si>
  <si>
    <t>(5) hors allocataires résidents à l'étranger et allocataires non ventilés par départements (ces derniers représentent 0,0001% de la population totale)</t>
  </si>
  <si>
    <t>(6) Les effectifs pour 2019 sont calculés sur la base d'une moyenne des effectifs de janvier à octobre 2019, sur 10 mois. À compter du 1er novembre 2019, la CMU-C est remplacée par la CSS (sans participation). La prestation ne change pas sur le fond, mais les remontées des données en provenance des régimes ne permettent pas, à ce jour, d'apparier les données  CMU-C / CSS au niveau départemental.</t>
  </si>
  <si>
    <t>Bénéficiaires de la couverture maladie universelle complémentaire (CMUC) en 2019 (6)</t>
  </si>
  <si>
    <t>(7) Indicateurs sociaux départementaux</t>
  </si>
  <si>
    <t>(4)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</si>
  <si>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Part des allocataires AAH dans la population des 20 ans à 64 ans en % (2) (4)</t>
  </si>
  <si>
    <r>
      <rPr>
        <b/>
        <sz val="8"/>
        <rFont val="Arial"/>
        <family val="2"/>
      </rPr>
      <t>Sources</t>
    </r>
    <r>
      <rPr>
        <sz val="8"/>
        <rFont val="Arial"/>
        <family val="2"/>
      </rPr>
      <t xml:space="preserve"> : DREES, enquête  aide sociale, ISD ; Cnaf ; MSA ; Insee, estimations provisoires de population au 01/01/2019, au 01/01/2020 ; Cnav pour les Dom ; DGCS</t>
    </r>
  </si>
  <si>
    <t>(8)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</si>
  <si>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Allocataires de l'ASS pour 100 personnes de 15 à 64 ans (4) (5) (7) (8)</t>
  </si>
  <si>
    <t>Allocataires de l'ASV et de l'ASPA pour 100 personnes de 60 ans et plus (5) (7) (8)</t>
  </si>
  <si>
    <t>Part des pas ou peu diplômés, au sein de la population des 20-24 ans non scolarisée en 2017 en % (1)</t>
  </si>
  <si>
    <t>(9) Les bénéficiaires du "RSA jeunes" sont intégrés aux effectifs du RSA non majoré.</t>
  </si>
  <si>
    <t>RSA non majoré (9)</t>
  </si>
  <si>
    <t>Dont RSA (socle) jeune</t>
  </si>
  <si>
    <t>(1) Les données portant sur les allocataires relevant des Caf sont établies selon le territoire de gestion des Caf et non selon le lieu de résidence
Guadeloupe : y compris Saint-Barthélemy et Saint-Martin</t>
  </si>
  <si>
    <t>Bénéficiaires de la CMUC en % de la population totale</t>
  </si>
  <si>
    <t>Autres établissement  pour personnes âgées (2)</t>
  </si>
  <si>
    <t>(2) On compte l'ensemble des places d'accueil de jour ou de nuit dans les établissements et services pour personnes âgées</t>
  </si>
  <si>
    <t>(1) On compte l'ensemble des places d'accueil temporaire quelque soit la catégorie d'établissement</t>
  </si>
  <si>
    <t>Autres déficiences ou tous types de déficiences  (2)</t>
  </si>
  <si>
    <t>Autisme</t>
  </si>
  <si>
    <t xml:space="preserve">(2)  dont 19 places pour personnes en situation de handicap rare </t>
  </si>
  <si>
    <t>(1) Les jardins d'enfants qui accueillent essentiellement des enfants de 3 à 6 ans, sont exclus du calcul</t>
  </si>
  <si>
    <t>Taux de scolarisation des enfants de 2 ans (Rentrée 2019-2020 pour 100 enfants de 2 ans) (2)</t>
  </si>
  <si>
    <t xml:space="preserve">Nombre de places en accueil collectif </t>
  </si>
  <si>
    <t>Nombre de places en accueil familial</t>
  </si>
  <si>
    <t>Projets de performance fédéraux selon le type de programme (données au 2 décembre 2020) (2)</t>
  </si>
  <si>
    <t>Sportifs en lien avec le sport de haut niveau (données au 2 décembre 2020)</t>
  </si>
  <si>
    <t>(2) Les données issues du fichier des DEFM annuel au 31 décembre sont des données structurelles. Deux millésimes consécutifs ne doivent pas être utilisés pour mesurer des évolutions.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des DEFM mais aussi l'évolution du référentiel.</t>
  </si>
  <si>
    <t>(5) Au sein de ces dépenses totales brutes, celles relatives à l’aide sociale à l’hébergement (ASH) des personnes âgées sont exprimées après récupérations sur bénéficiaires, tiers payants et succession.</t>
  </si>
  <si>
    <t>Aide Sociale à l'Enfance (Nombre de mineurs et jeunes majeurs) au 31 décembre 2018</t>
  </si>
  <si>
    <t>(1) 2015 est le dernier millésime de l'enquête FAJ</t>
  </si>
  <si>
    <t>Fonds d'Aide à la Jeunesse (FAJ) en 2015 (1)</t>
  </si>
  <si>
    <t>Nombre d'aides individuelles attribuées (2)</t>
  </si>
  <si>
    <t>(2) Le nombre d'aides attribuées dans l'année est différent du nombre de jeunes aidés ; un jeune peut avoir bénéficié de plusieurs aides au cours de la même année</t>
  </si>
  <si>
    <t>Nombre d'entrées de jeunes de 16 à 25 ans dans le dispositif du Service Civique en 2019 (3)</t>
  </si>
  <si>
    <t>(3) Attention, ces chiffres correspondent aux départements et régions de résidence des volontaires, et non aux territoires de leur mission comme c'était le cas pour les chiffres de l'année 2015.</t>
  </si>
  <si>
    <t>Nombre de jeunes en premier accueil dans les réseaux des missions locales et PAIO en 2019 (4)</t>
  </si>
  <si>
    <t>(3) Source SAE - Etablissements ayant rempli le bordereau USLD (ayant signé ou non une convention tripartite) - Guadeloupe yc Saint-Martin et Saint-Barthélemy  - En Gironde, 1 USLD a refusé de répondre à l'enquête : ses capacités doivent être tout de même comptabilisées (80 places)</t>
  </si>
  <si>
    <t>pour 100 enfants nés au cours des 3 dernières années</t>
  </si>
  <si>
    <t>43 - Activité, Emploi associatif et Sport</t>
  </si>
  <si>
    <t>Nombre d'établissements et de postes salariés</t>
  </si>
  <si>
    <t>(1) Les accueils de loisirs s'adressent à l'ensemble des mineurs d'âge scolaire tandis que les accueils de jeunes, beaucoup moins nombreux, s'adressent exclusivement à des mineurs âgés de 14 ans ou plus.
Les données proposées cette année ont été estimées comme l'an passé à partir des différents lieux d'accueils recensés. Pour chacun de ces lieux d'accueils, le nombre de places ouvertes a été estimé, pour chaque tranche d'âge, en ne conservant que l'effectif maximal déclaré pour une période d'activité donnée. Auparavant, les données proposées étaient estimées à partir de l'ensemble des déclarations, sans tenir compte des adresses des lieux d'accueils.
Pour les collectivités d'Outre-Mer, seules les communes pour lesquelles on a recensé au moins un accueil au cours de la période 2009-2010 à 2017-2018 sont prises en compte dans le calcul du nombre total de communes.
Suite à la refonte de la base de données SIAM, les données concernant le périscolaire au sens large, ainsi que les périodes du mercredi et du samedi ont été recalculées, comme l'an passé, à l'aide de nouvelles variables disponibles.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
Seules les communes des collectivités d'Outre-Mer pour lesquelles on a recensé au moins un accueil au cours de la période 2013-2014 à 2019-2020 sont prises en compte dans le calcul du nombre total de communes.
Depuis 2017-2018, les accueils périscolaires du lundi, mardi, jeudi et vendredi sont classés arbitrairement au sein des accueils de loisirs.
Certains accueils déclarés durant les congés scolaires de printemps 2020 n'ont probablement pas pu se dérouler compte tenu du confinement. Toutefois, ils apparaissent comme réalisés si leur annulation n'a pas été déclarée dans l'application SIAM.</t>
  </si>
  <si>
    <t>35 - Accueils collectifs de mineurs avec hébergement (1)</t>
  </si>
  <si>
    <t>(1) Les accueils de scoutisme s'adressent à des mineurs âgés de 6 ans ou plus.
Les données ont été estimées à partir des différents lieux d'accueils habituels recensés. Pour chacun de ces lieux d'accueils, le nombre de places ouvertes a été estimé, pour chaque tranche d'âge, en ne retenant que l'effectif maximal parmi l'ensemble des périodes déclarées au cours de l'année.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
Seules les communes des collectivités d'Outre-Mer pour lesquelles on a recensé au moins un accueil au cours de la période 2013-2014 à 2019-2020 sont prises en compte dans le calcul du nombre total de communes.</t>
  </si>
  <si>
    <t>36 - Accueils de scoutisme (1)</t>
  </si>
  <si>
    <t>(1) Les séjours "activité accessoire" sont organisés dans le cadre des accueils de loisirs ou des accueils de jeunes dont l'activité se déroule habituellement sans hébergement. La durée d'un tel séjour ne peut dépasser cinq jours.
Au cours d'une année, un mineur est comptabilisé autant de fois que le nombre de séjours auquel il participe.
Le nombre de journées correspond à la somme des durées des séjour.
Une journée enfant correspond à l'accueil d'un enfant pendant une journée. Un séjour de 10 jours accueillant 12 enfants correspond à un volume d'activité de 120 journées enfants.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
Certains accueils déclarés durant les congés scolaires de printemps 2020 n'ont probablement pas pu se dérouler compte tenu du confinement. Toutefois, ils apparaissent comme réalisés si leur annulation n'a pas été déclarée dans l'application SIAM.</t>
  </si>
  <si>
    <t>(4) Indicateurs sociaux départementaux</t>
  </si>
  <si>
    <t>Part de jeunes accueillis pour la première fois par les missions locales ou les PAIO pour 100 jeunes de 16 à 25 ans en 2019 (4)</t>
  </si>
  <si>
    <r>
      <rPr>
        <b/>
        <sz val="8"/>
        <color indexed="8"/>
        <rFont val="Arial"/>
        <family val="2"/>
      </rPr>
      <t>Sources</t>
    </r>
    <r>
      <rPr>
        <sz val="8"/>
        <color indexed="8"/>
        <rFont val="Arial"/>
        <family val="2"/>
      </rPr>
      <t xml:space="preserve"> : FLORES 2017 ; base de données Séquoia de l’Acoss et des Urssaf</t>
    </r>
  </si>
  <si>
    <t>Nombre d'établissements associatifs employeurs en 2017 (1)</t>
  </si>
  <si>
    <t>Nombre de postes salariés dans les établissements associatifs en 2017 (1)</t>
  </si>
  <si>
    <t>Part de l'emploi associatif en ETP dans l'emploi total en 2017 (%) (1)</t>
  </si>
  <si>
    <t>Décès des jeunes de 15 à 24 ans (2014-2015-2016) toutes causes confondues</t>
  </si>
  <si>
    <t>Nombre d'entrées de jeunes de moins de 26 ans en Contrat Unique d'Insertion - Contrat d'Accompagnement dans l'Emploi (CUI-CAE) (2) (4)</t>
  </si>
  <si>
    <t>Nombre d'entrées de jeunes de moins de 26 ans en Contrat Unique d'Insertion - Contrat Initiative Emploi (CUI-CIE) (2) (4)</t>
  </si>
  <si>
    <t>Nombre d'entrées de jeunes de moins de 26 ans en emploi d'avenir marchand (4)</t>
  </si>
  <si>
    <t>Nombre d'entrées de jeunes de moins de 26 ans en emploi d'avenir non marchand (3) (4)</t>
  </si>
  <si>
    <t>(4) Depuis janvier 2018, les contrats aidés sont transormés en parcours emploi compétences (PEC).</t>
  </si>
  <si>
    <t>(1) Le revenu salarial moyen se calcule en divisant le cumul des salaires de tous les postes des salariés, y compris les indemnités de chômage, par le nombre de salariés.
Les déclarations annuelles de données sociales (DADS) que les entreprises adressent aux administrations sont remplacées progressivement par les déclarations sociales nominatives (DSN). Les données utilisées pour le millésime 2017 sont donc issues pour partie de DSN (environ 75 % des entreprises) et pour partie de DADS (25 % des entreprises), alors que celles du millésime 2016 sont produites à partir des seules DADS. Dans ce contexte de changement progressif des sources d’informations, l’Insee refond ses traitements statistiques. Ainsi, les résultats en niveau dans cette publication ne sont pas directement comparables à ceux des publications sur les millésimes antérieurs.</t>
  </si>
  <si>
    <t>Pourcentage d'élèves demi-pensionnaires ou internes dans le second degré en 2019</t>
  </si>
  <si>
    <t>Densité au 1/01/2020 (nombre d'habitants par km²)</t>
  </si>
  <si>
    <t>Au moins une période d'activité au cours des congés scolaires</t>
  </si>
  <si>
    <t>Taux d'équipement en places dans les SESSAD pour 1 000 habitants de - 20 ans</t>
  </si>
  <si>
    <t>Taux d'équipement en places dans les établissements pour enfants handicapés (hors SESSAD, CMPP, CAMSP, jardins d'enfants spécialisés et places d'accueil temporaire) pour 1 000 habitants de moins de 20 ans</t>
  </si>
  <si>
    <t>Dont places en accueil de jour, externat ou semi-internat (5)</t>
  </si>
  <si>
    <t>Nombre total de places installées (6)</t>
  </si>
  <si>
    <t>(6) Les EAM correspondant à la nouvelle dénomination des FAM, la différence est uniquement administrative. Dans la prochaine édition, ces deux catégories seront sommées</t>
  </si>
  <si>
    <t>(7) Les EANM remplacent désormais les catégories foyer d’hébergement, foyer de vie et foyer d’accueil polyvalent : comme pour les EAM, pour être en cohérence avec la nouvelle nomenclature, dans la prochaine édition, nous comptabiliserons sur une même ligne la capacité de toutes ces structures (foyer d’hébergement + foyer de vie + foyer d’accueil polyvalent + EANM)</t>
  </si>
  <si>
    <t>(8) 139 places en catégorie 370 (établissement expérimental pour personnes handicapées)</t>
  </si>
  <si>
    <t>(6) Hors catégorie 370 (établissement expérimental pour personnes handicapées).
Pour l’établissement expérimental du Nord, il s’agit d’une Equipe mobile expérimentale (enregistrée sous le code catégorie 377) ce qui explique l’absence de place.</t>
  </si>
  <si>
    <t>Dont places en accueil de jour</t>
  </si>
  <si>
    <r>
      <rPr>
        <b/>
        <sz val="8"/>
        <rFont val="Arial"/>
        <family val="2"/>
      </rPr>
      <t>Source</t>
    </r>
    <r>
      <rPr>
        <sz val="8"/>
        <rFont val="Arial"/>
        <family val="2"/>
      </rPr>
      <t xml:space="preserve"> : MENJS, Djepva, base de données Siam ; traitement Injep, Medes ; découpage communal au 1er janvier 2019
Estimations au 15 octobre 2020</t>
    </r>
  </si>
  <si>
    <t>Nombre de communes au sein du territoire au 1er janvier 2019</t>
  </si>
  <si>
    <r>
      <rPr>
        <b/>
        <sz val="8"/>
        <color theme="1"/>
        <rFont val="Arial"/>
        <family val="2"/>
      </rPr>
      <t>Sources</t>
    </r>
    <r>
      <rPr>
        <sz val="8"/>
        <color theme="1"/>
        <rFont val="Arial"/>
        <family val="2"/>
      </rPr>
      <t xml:space="preserve"> : MENJS, Djepva, fichiers Siam ; traitement Injep, Medes
Estimations au 16 décembre 2020</t>
    </r>
  </si>
  <si>
    <r>
      <rPr>
        <b/>
        <sz val="8"/>
        <color theme="1"/>
        <rFont val="Arial"/>
        <family val="2"/>
      </rPr>
      <t>Sources</t>
    </r>
    <r>
      <rPr>
        <sz val="8"/>
        <color theme="1"/>
        <rFont val="Arial"/>
        <family val="2"/>
      </rPr>
      <t xml:space="preserve"> : MENJS, Djepva, fichiers Siam ; traitement Injep, Medes ; découpage communal au 1er janvier 2019
Estimations au 15 octobre 2020</t>
    </r>
  </si>
  <si>
    <r>
      <rPr>
        <b/>
        <sz val="8"/>
        <rFont val="Arial"/>
        <family val="2"/>
      </rPr>
      <t xml:space="preserve">Source </t>
    </r>
    <r>
      <rPr>
        <sz val="8"/>
        <rFont val="Arial"/>
        <family val="2"/>
      </rPr>
      <t>: Ministère en charge des sports, Direction des Sports, base de données PSQS (parcours et suivi quotidien du sportif), structures relatives aux établissements accueillant des sportifs en lien avec le haut niveau, Res (Recensement des équipements sportifs)</t>
    </r>
  </si>
  <si>
    <t>(1) La source Clap été remplacée par la source Flores à partir du millésime 2017.</t>
  </si>
  <si>
    <t>Clubs (données de l'année 2019 estimées au 28 janvier 2021) (1)</t>
  </si>
  <si>
    <t>Licences (données de l'année 2019 estimées au 28 janvier 2021) (1)</t>
  </si>
  <si>
    <t>(1) Hors EANM, Etablissements expérimentaux pour personnes handicapées, foyers d'hébergement dont la quasi-totalité des occupants sont travailleurs d'ESAT. Y compris SAMSAH SAVS, hors SSIAD SPASAD.</t>
  </si>
  <si>
    <t>(3) Indicateurs sociaux départementaux, Insee Flash Mayotte</t>
  </si>
  <si>
    <t>Taux de pauvreté monétaire des ménages (seuil de pauvreté à 60%) dont le référent fiscal est âgé de moins de 30 ans (1)</t>
  </si>
  <si>
    <t>Taux de pauvreté monétaire des ménages (seuil de pauvreté à 60%) dont le référent fiscal est âgé de 75 ans ou plus (1)</t>
  </si>
  <si>
    <r>
      <rPr>
        <b/>
        <sz val="8"/>
        <rFont val="Arial"/>
        <family val="2"/>
      </rPr>
      <t>Sources</t>
    </r>
    <r>
      <rPr>
        <sz val="8"/>
        <rFont val="Arial"/>
        <family val="2"/>
      </rPr>
      <t xml:space="preserve"> : DREES ; Insee, estimations de taux de chômage localisés et taux de chômage au sens du BIT ; Pôle emploi ; Dares, statistiques du marché du travail (champ : demandeurs d'emploi inscrits à Pôle emploi, tenus de faire des actes positifs de recherche d'emploi, Quartiers prioritaires de la politique de la ville de France Métropolitaine et La Réunion) - géoréférencement Insee ; ASP, traitement Dares</t>
    </r>
  </si>
  <si>
    <t>Polyhandicaps</t>
  </si>
  <si>
    <t>Sources : Ministère de la Justice / SG / SEM / SDSE / Exploitation statistique du Répertoire Général Civil ; Insee, recensement de la population 2016</t>
  </si>
  <si>
    <r>
      <rPr>
        <b/>
        <sz val="8"/>
        <rFont val="Arial"/>
        <family val="2"/>
      </rPr>
      <t>Sources</t>
    </r>
    <r>
      <rPr>
        <sz val="8"/>
        <rFont val="Arial"/>
        <family val="2"/>
      </rPr>
      <t xml:space="preserve"> : DREES, Finess ; Insee, RP exploitation complémentaire, estimation de population 2020 ; DR(D)JSCS ; DGCS</t>
    </r>
  </si>
  <si>
    <r>
      <rPr>
        <b/>
        <sz val="8"/>
        <rFont val="Arial"/>
        <family val="2"/>
      </rPr>
      <t>Sources</t>
    </r>
    <r>
      <rPr>
        <sz val="8"/>
        <rFont val="Arial"/>
        <family val="2"/>
      </rPr>
      <t xml:space="preserve"> : DREES, PMSI - MCO ; Insee, estimation de population au 1er janvier 2019, au 1er janvier 2020 ; CNAM, données de consommation inter-régimes, nombre de forfaits médicamenteux remboursés selon la date de soin ; Inserm, CépiDc ; OFDT, enquête Escapad 2017</t>
    </r>
  </si>
  <si>
    <r>
      <rPr>
        <b/>
        <sz val="8"/>
        <rFont val="Arial"/>
        <family val="2"/>
      </rPr>
      <t>Sources</t>
    </r>
    <r>
      <rPr>
        <sz val="8"/>
        <rFont val="Arial"/>
        <family val="2"/>
      </rPr>
      <t xml:space="preserve"> : DREES ; Ministère des Armées - DSNJ, MENJS - MESRI - DEPP ; MENESR-DEPP, système d'information SCOLARITE et enquête n°16 auprès des établissements privés hors contrat ; Insee, RP, exploitations principales au lieu de résidence ; ASP, traitement Dares, Extrapro, base de gestion informatisée des contrats de professionnalisation, calculs Dares</t>
    </r>
  </si>
  <si>
    <r>
      <rPr>
        <b/>
        <sz val="8"/>
        <color indexed="8"/>
        <rFont val="Arial"/>
        <family val="2"/>
      </rPr>
      <t>Sources</t>
    </r>
    <r>
      <rPr>
        <sz val="8"/>
        <color indexed="8"/>
        <rFont val="Arial"/>
        <family val="2"/>
      </rPr>
      <t> : DREES, enquête Faj 2015 ; Agence de services et de paiement (ASP) ; Agence du service civique (ASC), traitements Injep, Medes ; Imilo, traitements DARES ; Insee, estimation de population au 01/01/2019 (résultats provisoires arrêtés fin 2019)</t>
    </r>
  </si>
  <si>
    <r>
      <rPr>
        <b/>
        <sz val="8"/>
        <rFont val="Arial"/>
        <family val="2"/>
      </rPr>
      <t>Sources</t>
    </r>
    <r>
      <rPr>
        <sz val="8"/>
        <rFont val="Arial"/>
        <family val="2"/>
      </rPr>
      <t xml:space="preserve"> : Insee, estimations de population (données provisoires)</t>
    </r>
  </si>
  <si>
    <r>
      <t xml:space="preserve">Sources </t>
    </r>
    <r>
      <rPr>
        <sz val="8"/>
        <color indexed="8"/>
        <rFont val="Arial"/>
        <family val="2"/>
      </rPr>
      <t xml:space="preserve">: DREES ; données CNAMTS, RSI, CCMSA, Calculs Fonds CMU, CNDSSTI ; MSA ; Cnaf ; Insee, estimation de population au 01/01/2020 (Résultats provisoires arrêtés début 2020), estimation de population au 01/01/19 (résultats provisoires arrêtés fin 2019) ; Pôle emploi ; Fichier national des Assedic ; RSI ; Fonds CMU ; estimation DREES, FSV (Fonds solidarité Vieillesse) et enquête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estimation DREES, CNAV pour les DOM </t>
    </r>
  </si>
  <si>
    <r>
      <rPr>
        <b/>
        <sz val="8"/>
        <rFont val="Arial"/>
        <family val="2"/>
      </rPr>
      <t xml:space="preserve">Sources </t>
    </r>
    <r>
      <rPr>
        <sz val="8"/>
        <rFont val="Arial"/>
        <family val="2"/>
      </rPr>
      <t>: DREES, Enquête Aide sociale 2018 (Volet PMI) ; Ircem ; MENJS, DEPP, Constat 1er degré de rentrée 2018 Ministère de l’Éducation nationale, de l’Enseignement supérieur et de la recherche, Direction de l’évaluation, de la prospective et de la performance (MENJ, DEPP)</t>
    </r>
  </si>
  <si>
    <t>6 - Pauvreté - Précarité - Exclusion (1ère partie)</t>
  </si>
  <si>
    <t>7 - Pauvreté - Précarité - Exclusion (2ème partie)</t>
  </si>
  <si>
    <t>S  O  M  M  A  I  R  E</t>
  </si>
  <si>
    <t xml:space="preserve">DEMOGRAPHIE </t>
  </si>
  <si>
    <t>PAUVRETE - PRECARITE - EXCLUSION</t>
  </si>
  <si>
    <t>IMMIGRATION - INTEGRATION</t>
  </si>
  <si>
    <t>HANDICAP - DEPENDANCE</t>
  </si>
  <si>
    <t>POLITIQUE  DE  LA VILLE</t>
  </si>
  <si>
    <t>AIDE  SOCIALE  DEPARTEMENTALE</t>
  </si>
  <si>
    <t>ACCUEIL  DES  PERSONNES  AGEES</t>
  </si>
  <si>
    <t>ACCUEIL  DES  ADULTES  HANDICAPES</t>
  </si>
  <si>
    <t>ACCUEIL  ENFANTS  ADOLESCENTS  HANDICAPES</t>
  </si>
  <si>
    <t>LOGEMENT - HEBERGEMENT</t>
  </si>
  <si>
    <t xml:space="preserve"> JEUNESSE</t>
  </si>
  <si>
    <t>SPORT</t>
  </si>
  <si>
    <t>DIPLOMES</t>
  </si>
  <si>
    <t>EMPLOI</t>
  </si>
  <si>
    <t>Effectifs par classe d'âge au 1er janvier 2020 - Hommes</t>
  </si>
  <si>
    <t>Effectifs par classe d'âge au 1er janvier 2020 - Femmes</t>
  </si>
  <si>
    <t>12 - Immigration - Intégration</t>
  </si>
  <si>
    <t>Quartiers de la politique de la ville 2015</t>
  </si>
  <si>
    <t>Bénéficiaires de l'Aide Sociale Départementale</t>
  </si>
  <si>
    <t>34 - Accueils collectifs de mineurs sans hébergement</t>
  </si>
  <si>
    <t>35 - Accueils collectifs de mineurs avec hébergement</t>
  </si>
  <si>
    <t>36 - Accueils de scoutisme</t>
  </si>
  <si>
    <t>Lien vers le site internet de la DREES qui présente le panorama statistique 2020</t>
  </si>
  <si>
    <t>https://drees.solidarites-sante.gouv.fr/sites/default/files/panorama/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</si>
</sst>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0.0"/>
    <numFmt numFmtId="166" formatCode="0.0%"/>
    <numFmt numFmtId="167" formatCode="#,##0.0"/>
    <numFmt numFmtId="168" formatCode="_-* #,##0.00\ _€_-;\-* #,##0.00\ _€_-;_-* \-??\ _€_-;_-@_-"/>
  </numFmts>
  <fonts count="95"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i/>
      <sz val="8"/>
      <name val="Arial"/>
      <family val="2"/>
    </font>
    <font>
      <b/>
      <sz val="7.5"/>
      <color indexed="9"/>
      <name val="Arial"/>
      <family val="2"/>
    </font>
    <font>
      <sz val="8"/>
      <color indexed="10"/>
      <name val="Arial"/>
      <family val="2"/>
    </font>
    <font>
      <sz val="10"/>
      <name val="Arial"/>
      <family val="2"/>
    </font>
    <font>
      <b/>
      <sz val="11"/>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Helv"/>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1"/>
      <color indexed="62"/>
      <name val="Calibri"/>
      <family val="2"/>
    </font>
    <font>
      <b/>
      <sz val="11"/>
      <color indexed="8"/>
      <name val="Calibri"/>
      <family val="2"/>
    </font>
    <font>
      <b/>
      <sz val="11"/>
      <color indexed="9"/>
      <name val="Calibri"/>
      <family val="2"/>
    </font>
    <font>
      <b/>
      <sz val="10"/>
      <name val="Arial"/>
      <family val="2"/>
    </font>
    <font>
      <b/>
      <sz val="8"/>
      <color indexed="8"/>
      <name val="Arial"/>
      <family val="2"/>
    </font>
    <font>
      <b/>
      <sz val="10"/>
      <color indexed="8"/>
      <name val="Arial"/>
      <family val="2"/>
    </font>
    <font>
      <b/>
      <sz val="9"/>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sz val="10"/>
      <name val="Arial"/>
      <family val="2"/>
    </font>
    <font>
      <sz val="9"/>
      <name val="Arial"/>
      <family val="2"/>
    </font>
    <font>
      <sz val="9"/>
      <name val="Calibri"/>
      <family val="2"/>
      <scheme val="minor"/>
    </font>
    <font>
      <sz val="8"/>
      <color rgb="FF000000"/>
      <name val="Arial"/>
      <family val="2"/>
    </font>
    <font>
      <b/>
      <sz val="8"/>
      <color rgb="FF000000"/>
      <name val="Arial"/>
      <family val="2"/>
    </font>
    <font>
      <sz val="10"/>
      <color rgb="FF000000"/>
      <name val="Arial"/>
      <family val="2"/>
    </font>
    <font>
      <sz val="8"/>
      <color rgb="FFFF0000"/>
      <name val="Arial"/>
      <family val="2"/>
    </font>
    <font>
      <sz val="18"/>
      <color theme="3"/>
      <name val="Cambria"/>
      <family val="2"/>
      <scheme val="major"/>
    </font>
    <font>
      <sz val="8"/>
      <color rgb="FF002060"/>
      <name val="Arial"/>
      <family val="2"/>
    </font>
    <font>
      <sz val="10"/>
      <name val="Arial"/>
      <family val="2"/>
    </font>
    <font>
      <vertAlign val="superscript"/>
      <sz val="8"/>
      <name val="Arial"/>
      <family val="2"/>
    </font>
    <font>
      <sz val="8"/>
      <name val="Arial"/>
      <family val="2"/>
      <charset val="1"/>
    </font>
    <font>
      <b/>
      <sz val="11"/>
      <color rgb="FFFFFFFF"/>
      <name val="Calibri"/>
      <family val="2"/>
      <charset val="1"/>
    </font>
    <font>
      <b/>
      <sz val="6"/>
      <color indexed="9"/>
      <name val="Arial"/>
      <family val="2"/>
    </font>
    <font>
      <u/>
      <sz val="8"/>
      <color theme="10"/>
      <name val="Helv"/>
    </font>
    <font>
      <b/>
      <sz val="18"/>
      <color indexed="56"/>
      <name val="Cambria"/>
      <family val="2"/>
    </font>
    <font>
      <b/>
      <sz val="16"/>
      <name val="Calibri"/>
      <family val="2"/>
      <scheme val="minor"/>
    </font>
    <font>
      <sz val="8"/>
      <name val="Calibri"/>
      <family val="2"/>
      <scheme val="minor"/>
    </font>
    <font>
      <sz val="10"/>
      <name val="Calibri"/>
      <family val="2"/>
      <scheme val="minor"/>
    </font>
    <font>
      <b/>
      <sz val="10"/>
      <name val="Calibri"/>
      <family val="2"/>
      <scheme val="minor"/>
    </font>
    <font>
      <b/>
      <sz val="9"/>
      <name val="Arial"/>
      <family val="2"/>
    </font>
    <font>
      <sz val="11"/>
      <name val="Arial"/>
      <family val="2"/>
    </font>
    <font>
      <sz val="9"/>
      <name val="Helv"/>
    </font>
    <font>
      <u/>
      <sz val="9"/>
      <name val="Helv"/>
    </font>
    <font>
      <u/>
      <sz val="10"/>
      <color theme="10"/>
      <name val="Arial"/>
      <family val="2"/>
    </font>
  </fonts>
  <fills count="5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17"/>
        <bgColor indexed="1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0F0F0"/>
        <bgColor indexed="64"/>
      </patternFill>
    </fill>
    <fill>
      <patternFill patternType="solid">
        <fgColor rgb="FFA5A5A5"/>
        <bgColor rgb="FFB2B2B2"/>
      </patternFill>
    </fill>
    <fill>
      <patternFill patternType="solid">
        <fgColor indexed="17"/>
        <bgColor indexed="64"/>
      </patternFill>
    </fill>
    <fill>
      <patternFill patternType="solid">
        <fgColor indexed="50"/>
        <bgColor indexed="64"/>
      </patternFill>
    </fill>
    <fill>
      <patternFill patternType="solid">
        <fgColor rgb="FFFFFF99"/>
        <bgColor indexed="64"/>
      </patternFill>
    </fill>
    <fill>
      <patternFill patternType="solid">
        <fgColor indexed="43"/>
        <bgColor indexed="64"/>
      </patternFill>
    </fill>
    <fill>
      <patternFill patternType="solid">
        <fgColor indexed="10"/>
        <bgColor indexed="25"/>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2667">
    <xf numFmtId="0" fontId="0" fillId="0" borderId="0"/>
    <xf numFmtId="0" fontId="28" fillId="2" borderId="0" applyNumberFormat="0" applyBorder="0" applyAlignment="0" applyProtection="0"/>
    <xf numFmtId="0" fontId="49" fillId="20" borderId="0" applyNumberFormat="0" applyBorder="0" applyAlignment="0" applyProtection="0"/>
    <xf numFmtId="0" fontId="28" fillId="3" borderId="0" applyNumberFormat="0" applyBorder="0" applyAlignment="0" applyProtection="0"/>
    <xf numFmtId="0" fontId="49" fillId="21" borderId="0" applyNumberFormat="0" applyBorder="0" applyAlignment="0" applyProtection="0"/>
    <xf numFmtId="0" fontId="28" fillId="4" borderId="0" applyNumberFormat="0" applyBorder="0" applyAlignment="0" applyProtection="0"/>
    <xf numFmtId="0" fontId="49" fillId="22" borderId="0" applyNumberFormat="0" applyBorder="0" applyAlignment="0" applyProtection="0"/>
    <xf numFmtId="0" fontId="28" fillId="2" borderId="0" applyNumberFormat="0" applyBorder="0" applyAlignment="0" applyProtection="0"/>
    <xf numFmtId="0" fontId="49" fillId="23" borderId="0" applyNumberFormat="0" applyBorder="0" applyAlignment="0" applyProtection="0"/>
    <xf numFmtId="0" fontId="28" fillId="5" borderId="0" applyNumberFormat="0" applyBorder="0" applyAlignment="0" applyProtection="0"/>
    <xf numFmtId="0" fontId="49" fillId="24" borderId="0" applyNumberFormat="0" applyBorder="0" applyAlignment="0" applyProtection="0"/>
    <xf numFmtId="0" fontId="28" fillId="4" borderId="0" applyNumberFormat="0" applyBorder="0" applyAlignment="0" applyProtection="0"/>
    <xf numFmtId="0" fontId="49" fillId="25" borderId="0" applyNumberFormat="0" applyBorder="0" applyAlignment="0" applyProtection="0"/>
    <xf numFmtId="0" fontId="28" fillId="6" borderId="0" applyNumberFormat="0" applyBorder="0" applyAlignment="0" applyProtection="0"/>
    <xf numFmtId="0" fontId="49" fillId="26" borderId="0" applyNumberFormat="0" applyBorder="0" applyAlignment="0" applyProtection="0"/>
    <xf numFmtId="0" fontId="28" fillId="3" borderId="0" applyNumberFormat="0" applyBorder="0" applyAlignment="0" applyProtection="0"/>
    <xf numFmtId="0" fontId="49" fillId="27" borderId="0" applyNumberFormat="0" applyBorder="0" applyAlignment="0" applyProtection="0"/>
    <xf numFmtId="0" fontId="28" fillId="7" borderId="0" applyNumberFormat="0" applyBorder="0" applyAlignment="0" applyProtection="0"/>
    <xf numFmtId="0" fontId="49" fillId="28" borderId="0" applyNumberFormat="0" applyBorder="0" applyAlignment="0" applyProtection="0"/>
    <xf numFmtId="0" fontId="28" fillId="6" borderId="0" applyNumberFormat="0" applyBorder="0" applyAlignment="0" applyProtection="0"/>
    <xf numFmtId="0" fontId="49" fillId="29" borderId="0" applyNumberFormat="0" applyBorder="0" applyAlignment="0" applyProtection="0"/>
    <xf numFmtId="0" fontId="28" fillId="8" borderId="0" applyNumberFormat="0" applyBorder="0" applyAlignment="0" applyProtection="0"/>
    <xf numFmtId="0" fontId="49" fillId="30" borderId="0" applyNumberFormat="0" applyBorder="0" applyAlignment="0" applyProtection="0"/>
    <xf numFmtId="0" fontId="28" fillId="7" borderId="0" applyNumberFormat="0" applyBorder="0" applyAlignment="0" applyProtection="0"/>
    <xf numFmtId="0" fontId="49" fillId="31" borderId="0" applyNumberFormat="0" applyBorder="0" applyAlignment="0" applyProtection="0"/>
    <xf numFmtId="0" fontId="29" fillId="9" borderId="0" applyNumberFormat="0" applyBorder="0" applyAlignment="0" applyProtection="0"/>
    <xf numFmtId="0" fontId="50" fillId="32" borderId="0" applyNumberFormat="0" applyBorder="0" applyAlignment="0" applyProtection="0"/>
    <xf numFmtId="0" fontId="29" fillId="3" borderId="0" applyNumberFormat="0" applyBorder="0" applyAlignment="0" applyProtection="0"/>
    <xf numFmtId="0" fontId="50" fillId="33" borderId="0" applyNumberFormat="0" applyBorder="0" applyAlignment="0" applyProtection="0"/>
    <xf numFmtId="0" fontId="29" fillId="7" borderId="0" applyNumberFormat="0" applyBorder="0" applyAlignment="0" applyProtection="0"/>
    <xf numFmtId="0" fontId="50" fillId="34" borderId="0" applyNumberFormat="0" applyBorder="0" applyAlignment="0" applyProtection="0"/>
    <xf numFmtId="0" fontId="29" fillId="6" borderId="0" applyNumberFormat="0" applyBorder="0" applyAlignment="0" applyProtection="0"/>
    <xf numFmtId="0" fontId="50" fillId="35" borderId="0" applyNumberFormat="0" applyBorder="0" applyAlignment="0" applyProtection="0"/>
    <xf numFmtId="0" fontId="29" fillId="9" borderId="0" applyNumberFormat="0" applyBorder="0" applyAlignment="0" applyProtection="0"/>
    <xf numFmtId="0" fontId="50" fillId="36" borderId="0" applyNumberFormat="0" applyBorder="0" applyAlignment="0" applyProtection="0"/>
    <xf numFmtId="0" fontId="29" fillId="3" borderId="0" applyNumberFormat="0" applyBorder="0" applyAlignment="0" applyProtection="0"/>
    <xf numFmtId="0" fontId="50" fillId="37" borderId="0" applyNumberFormat="0" applyBorder="0" applyAlignment="0" applyProtection="0"/>
    <xf numFmtId="0" fontId="29" fillId="9" borderId="0" applyNumberFormat="0" applyBorder="0" applyAlignment="0" applyProtection="0"/>
    <xf numFmtId="0" fontId="50" fillId="38" borderId="0" applyNumberFormat="0" applyBorder="0" applyAlignment="0" applyProtection="0"/>
    <xf numFmtId="0" fontId="29" fillId="10" borderId="0" applyNumberFormat="0" applyBorder="0" applyAlignment="0" applyProtection="0"/>
    <xf numFmtId="0" fontId="50" fillId="39" borderId="0" applyNumberFormat="0" applyBorder="0" applyAlignment="0" applyProtection="0"/>
    <xf numFmtId="0" fontId="29" fillId="11" borderId="0" applyNumberFormat="0" applyBorder="0" applyAlignment="0" applyProtection="0"/>
    <xf numFmtId="0" fontId="50" fillId="40" borderId="0" applyNumberFormat="0" applyBorder="0" applyAlignment="0" applyProtection="0"/>
    <xf numFmtId="0" fontId="29" fillId="12" borderId="0" applyNumberFormat="0" applyBorder="0" applyAlignment="0" applyProtection="0"/>
    <xf numFmtId="0" fontId="50" fillId="41" borderId="0" applyNumberFormat="0" applyBorder="0" applyAlignment="0" applyProtection="0"/>
    <xf numFmtId="0" fontId="29" fillId="9" borderId="0" applyNumberFormat="0" applyBorder="0" applyAlignment="0" applyProtection="0"/>
    <xf numFmtId="0" fontId="50" fillId="42" borderId="0" applyNumberFormat="0" applyBorder="0" applyAlignment="0" applyProtection="0"/>
    <xf numFmtId="0" fontId="29" fillId="13" borderId="0" applyNumberFormat="0" applyBorder="0" applyAlignment="0" applyProtection="0"/>
    <xf numFmtId="0" fontId="50" fillId="43" borderId="0" applyNumberFormat="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1" fillId="14" borderId="1" applyNumberFormat="0" applyAlignment="0" applyProtection="0"/>
    <xf numFmtId="0" fontId="52" fillId="44" borderId="10" applyNumberFormat="0" applyAlignment="0" applyProtection="0"/>
    <xf numFmtId="0" fontId="32" fillId="0" borderId="2" applyNumberFormat="0" applyFill="0" applyAlignment="0" applyProtection="0"/>
    <xf numFmtId="0" fontId="53" fillId="0" borderId="11" applyNumberFormat="0" applyFill="0" applyAlignment="0" applyProtection="0"/>
    <xf numFmtId="0" fontId="33" fillId="4" borderId="3" applyNumberFormat="0" applyFont="0" applyAlignment="0" applyProtection="0"/>
    <xf numFmtId="0" fontId="49" fillId="45" borderId="12" applyNumberFormat="0" applyFont="0" applyAlignment="0" applyProtection="0"/>
    <xf numFmtId="0" fontId="34" fillId="7" borderId="1" applyNumberFormat="0" applyAlignment="0" applyProtection="0"/>
    <xf numFmtId="0" fontId="54" fillId="46" borderId="10" applyNumberFormat="0" applyAlignment="0" applyProtection="0"/>
    <xf numFmtId="0" fontId="27" fillId="0" borderId="0" applyFont="0" applyFill="0" applyBorder="0" applyAlignment="0" applyProtection="0"/>
    <xf numFmtId="0" fontId="35" fillId="15" borderId="0" applyNumberFormat="0" applyBorder="0" applyAlignment="0" applyProtection="0"/>
    <xf numFmtId="0" fontId="55" fillId="47"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6" fillId="7" borderId="0" applyNumberFormat="0" applyBorder="0" applyAlignment="0" applyProtection="0"/>
    <xf numFmtId="0" fontId="58" fillId="48" borderId="0" applyNumberFormat="0" applyBorder="0" applyAlignment="0" applyProtection="0"/>
    <xf numFmtId="0" fontId="24" fillId="0" borderId="0"/>
    <xf numFmtId="0" fontId="24" fillId="0" borderId="0"/>
    <xf numFmtId="0" fontId="49" fillId="0" borderId="0"/>
    <xf numFmtId="0" fontId="37" fillId="0" borderId="0"/>
    <xf numFmtId="0" fontId="33" fillId="0" borderId="0"/>
    <xf numFmtId="9" fontId="24" fillId="0" borderId="0" applyFont="0" applyFill="0" applyBorder="0" applyAlignment="0" applyProtection="0"/>
    <xf numFmtId="0" fontId="38" fillId="16" borderId="0" applyNumberFormat="0" applyBorder="0" applyAlignment="0" applyProtection="0"/>
    <xf numFmtId="0" fontId="59" fillId="49" borderId="0" applyNumberFormat="0" applyBorder="0" applyAlignment="0" applyProtection="0"/>
    <xf numFmtId="0" fontId="39" fillId="14" borderId="4" applyNumberFormat="0" applyAlignment="0" applyProtection="0"/>
    <xf numFmtId="0" fontId="60" fillId="44" borderId="13" applyNumberFormat="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41"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65" fillId="0" borderId="16" applyNumberFormat="0" applyFill="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3" fillId="0" borderId="5" applyNumberFormat="0" applyFill="0" applyAlignment="0" applyProtection="0"/>
    <xf numFmtId="0" fontId="66" fillId="0" borderId="17" applyNumberFormat="0" applyFill="0" applyAlignment="0" applyProtection="0"/>
    <xf numFmtId="0" fontId="44" fillId="17" borderId="6" applyNumberFormat="0" applyAlignment="0" applyProtection="0"/>
    <xf numFmtId="0" fontId="67" fillId="50" borderId="18" applyNumberFormat="0" applyAlignment="0" applyProtection="0"/>
    <xf numFmtId="0" fontId="24" fillId="0" borderId="0"/>
    <xf numFmtId="0" fontId="70" fillId="0" borderId="0"/>
    <xf numFmtId="3" fontId="72" fillId="52" borderId="20">
      <alignment horizontal="left" vertical="center" indent="1"/>
    </xf>
    <xf numFmtId="43" fontId="24" fillId="0" borderId="0" applyFont="0" applyFill="0" applyBorder="0" applyAlignment="0" applyProtection="0"/>
    <xf numFmtId="0" fontId="33" fillId="0" borderId="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45" borderId="12" applyNumberFormat="0" applyFont="0" applyAlignment="0" applyProtection="0"/>
    <xf numFmtId="0" fontId="24" fillId="0" borderId="0" applyFont="0" applyFill="0" applyBorder="0" applyAlignment="0" applyProtection="0"/>
    <xf numFmtId="0" fontId="17" fillId="0" borderId="0"/>
    <xf numFmtId="0" fontId="75" fillId="0" borderId="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45" borderId="12" applyNumberFormat="0" applyFont="0" applyAlignment="0" applyProtection="0"/>
    <xf numFmtId="0" fontId="16" fillId="0" borderId="0"/>
    <xf numFmtId="0" fontId="24" fillId="0" borderId="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45" borderId="12" applyNumberFormat="0" applyFont="0" applyAlignment="0" applyProtection="0"/>
    <xf numFmtId="0" fontId="16" fillId="0" borderId="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45" borderId="12" applyNumberFormat="0" applyFont="0" applyAlignment="0" applyProtection="0"/>
    <xf numFmtId="0" fontId="15" fillId="0" borderId="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45" borderId="12" applyNumberFormat="0" applyFont="0" applyAlignment="0" applyProtection="0"/>
    <xf numFmtId="0" fontId="15" fillId="0" borderId="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45" borderId="12" applyNumberFormat="0" applyFont="0" applyAlignment="0" applyProtection="0"/>
    <xf numFmtId="0" fontId="14" fillId="0" borderId="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45" borderId="12" applyNumberFormat="0" applyFont="0" applyAlignment="0" applyProtection="0"/>
    <xf numFmtId="0" fontId="14" fillId="0" borderId="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45" borderId="12" applyNumberFormat="0" applyFont="0" applyAlignment="0" applyProtection="0"/>
    <xf numFmtId="0" fontId="13" fillId="0" borderId="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45" borderId="12" applyNumberFormat="0" applyFont="0" applyAlignment="0" applyProtection="0"/>
    <xf numFmtId="0" fontId="13"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2" applyNumberFormat="0" applyFont="0" applyAlignment="0" applyProtection="0"/>
    <xf numFmtId="0" fontId="12"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2" applyNumberFormat="0" applyFont="0" applyAlignment="0" applyProtection="0"/>
    <xf numFmtId="0" fontId="12"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2" applyNumberFormat="0" applyFont="0" applyAlignment="0" applyProtection="0"/>
    <xf numFmtId="0" fontId="11"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2" applyNumberFormat="0" applyFont="0" applyAlignment="0" applyProtection="0"/>
    <xf numFmtId="0" fontId="11"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9" fontId="37" fillId="0" borderId="0" applyFont="0" applyFill="0" applyBorder="0" applyAlignment="0" applyProtection="0"/>
    <xf numFmtId="0" fontId="77" fillId="0" borderId="0" applyNumberFormat="0" applyFill="0" applyBorder="0" applyAlignment="0" applyProtection="0"/>
    <xf numFmtId="0" fontId="33" fillId="0" borderId="0"/>
    <xf numFmtId="0" fontId="79" fillId="0" borderId="0"/>
    <xf numFmtId="0" fontId="24"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2" applyNumberFormat="0" applyFont="0" applyAlignment="0" applyProtection="0"/>
    <xf numFmtId="0" fontId="10" fillId="0" borderId="0"/>
    <xf numFmtId="0" fontId="24" fillId="0" borderId="0"/>
    <xf numFmtId="0" fontId="81" fillId="0" borderId="0"/>
    <xf numFmtId="0" fontId="82" fillId="53" borderId="18" applyProtection="0"/>
    <xf numFmtId="168" fontId="24" fillId="0" borderId="0" applyFill="0" applyBorder="0" applyAlignment="0" applyProtection="0"/>
    <xf numFmtId="0" fontId="33" fillId="0" borderId="0"/>
    <xf numFmtId="43" fontId="9" fillId="0" borderId="0" applyFont="0" applyFill="0" applyBorder="0" applyAlignment="0" applyProtection="0"/>
    <xf numFmtId="0" fontId="84"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2" applyNumberFormat="0" applyFont="0" applyAlignment="0" applyProtection="0"/>
    <xf numFmtId="0" fontId="8" fillId="0" borderId="0"/>
    <xf numFmtId="43" fontId="8" fillId="0" borderId="0" applyFont="0" applyFill="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2" applyNumberFormat="0" applyFont="0" applyAlignment="0" applyProtection="0"/>
    <xf numFmtId="0" fontId="7" fillId="0" borderId="0"/>
    <xf numFmtId="43" fontId="7"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2"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33" fillId="0" borderId="0" applyFon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2" applyNumberFormat="0" applyFont="0" applyAlignment="0" applyProtection="0"/>
    <xf numFmtId="0" fontId="5" fillId="0" borderId="0"/>
    <xf numFmtId="43" fontId="5" fillId="0" borderId="0" applyFont="0" applyFill="0" applyBorder="0" applyAlignment="0" applyProtection="0"/>
    <xf numFmtId="0" fontId="28" fillId="0" borderId="0"/>
    <xf numFmtId="0" fontId="5" fillId="0" borderId="0"/>
    <xf numFmtId="0" fontId="29" fillId="58" borderId="0" applyNumberFormat="0" applyBorder="0" applyAlignment="0" applyProtection="0"/>
    <xf numFmtId="0" fontId="85"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2" applyNumberFormat="0" applyFont="0" applyAlignment="0" applyProtection="0"/>
    <xf numFmtId="0" fontId="4" fillId="0" borderId="0"/>
    <xf numFmtId="43" fontId="4" fillId="0" borderId="0" applyFont="0" applyFill="0" applyBorder="0" applyAlignment="0" applyProtection="0"/>
    <xf numFmtId="0" fontId="4"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2" applyNumberFormat="0" applyFont="0" applyAlignment="0" applyProtection="0"/>
    <xf numFmtId="0" fontId="3"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2" applyNumberFormat="0" applyFont="0" applyAlignment="0" applyProtection="0"/>
    <xf numFmtId="0" fontId="2" fillId="0" borderId="0"/>
    <xf numFmtId="43" fontId="2"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33"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2" applyNumberFormat="0" applyFont="0" applyAlignment="0" applyProtection="0"/>
    <xf numFmtId="0" fontId="1" fillId="0" borderId="0"/>
    <xf numFmtId="43" fontId="1" fillId="0" borderId="0" applyFont="0" applyFill="0" applyBorder="0" applyAlignment="0" applyProtection="0"/>
  </cellStyleXfs>
  <cellXfs count="361">
    <xf numFmtId="0" fontId="0" fillId="0" borderId="0" xfId="0"/>
    <xf numFmtId="3" fontId="19" fillId="0" borderId="0" xfId="0" applyNumberFormat="1" applyFont="1" applyProtection="1">
      <protection locked="0"/>
    </xf>
    <xf numFmtId="3" fontId="19" fillId="0" borderId="0" xfId="0" applyNumberFormat="1" applyFont="1" applyProtection="1"/>
    <xf numFmtId="3" fontId="19" fillId="0" borderId="0" xfId="0" applyNumberFormat="1" applyFont="1" applyAlignment="1" applyProtection="1"/>
    <xf numFmtId="3" fontId="19" fillId="0" borderId="0" xfId="0" applyNumberFormat="1" applyFont="1" applyAlignment="1" applyProtection="1">
      <alignment vertical="center"/>
      <protection locked="0"/>
    </xf>
    <xf numFmtId="3" fontId="19" fillId="0" borderId="0" xfId="0" applyNumberFormat="1" applyFont="1" applyAlignment="1" applyProtection="1">
      <protection locked="0"/>
    </xf>
    <xf numFmtId="3" fontId="18" fillId="0" borderId="0" xfId="0" applyNumberFormat="1" applyFont="1" applyAlignment="1" applyProtection="1">
      <alignment horizontal="left" vertical="center" indent="4"/>
    </xf>
    <xf numFmtId="3" fontId="45" fillId="0" borderId="0" xfId="0" applyNumberFormat="1" applyFont="1" applyAlignment="1" applyProtection="1">
      <alignment horizontal="left" vertical="center" indent="4"/>
    </xf>
    <xf numFmtId="3" fontId="23" fillId="0" borderId="0" xfId="0" applyNumberFormat="1" applyFont="1" applyAlignment="1" applyProtection="1">
      <protection locked="0"/>
    </xf>
    <xf numFmtId="165" fontId="19" fillId="0" borderId="0" xfId="0" applyNumberFormat="1" applyFont="1" applyProtection="1">
      <protection locked="0"/>
    </xf>
    <xf numFmtId="3" fontId="26" fillId="0" borderId="0" xfId="0" applyNumberFormat="1" applyFont="1" applyProtection="1">
      <protection locked="0"/>
    </xf>
    <xf numFmtId="3" fontId="19" fillId="0" borderId="0" xfId="0" applyNumberFormat="1" applyFont="1" applyBorder="1" applyProtection="1">
      <protection locked="0"/>
    </xf>
    <xf numFmtId="3" fontId="19" fillId="0" borderId="0" xfId="0" applyNumberFormat="1" applyFont="1" applyBorder="1" applyAlignment="1" applyProtection="1">
      <alignment vertical="center"/>
      <protection locked="0"/>
    </xf>
    <xf numFmtId="3" fontId="26" fillId="0" borderId="0" xfId="0" applyNumberFormat="1" applyFont="1" applyProtection="1"/>
    <xf numFmtId="3" fontId="26" fillId="0" borderId="0" xfId="0" applyNumberFormat="1" applyFont="1" applyBorder="1" applyProtection="1"/>
    <xf numFmtId="3" fontId="47" fillId="0" borderId="0" xfId="0" applyNumberFormat="1" applyFont="1" applyAlignment="1" applyProtection="1">
      <alignment horizontal="left" vertical="center"/>
    </xf>
    <xf numFmtId="3" fontId="48" fillId="0" borderId="0" xfId="0" applyNumberFormat="1" applyFont="1" applyAlignment="1" applyProtection="1">
      <alignment horizontal="left" vertical="center"/>
    </xf>
    <xf numFmtId="3" fontId="26" fillId="0" borderId="0" xfId="0" applyNumberFormat="1" applyFont="1" applyBorder="1" applyProtection="1">
      <protection locked="0"/>
    </xf>
    <xf numFmtId="3" fontId="19" fillId="0" borderId="0" xfId="0" applyNumberFormat="1" applyFont="1" applyFill="1" applyBorder="1" applyProtection="1">
      <protection locked="0"/>
    </xf>
    <xf numFmtId="0" fontId="21" fillId="0" borderId="0" xfId="0" applyFont="1" applyBorder="1" applyAlignment="1" applyProtection="1">
      <alignment vertical="center" wrapText="1"/>
    </xf>
    <xf numFmtId="3" fontId="19" fillId="0" borderId="0" xfId="0" applyNumberFormat="1" applyFont="1" applyAlignment="1" applyProtection="1">
      <alignment horizontal="right" vertical="center"/>
      <protection locked="0"/>
    </xf>
    <xf numFmtId="3" fontId="19" fillId="0" borderId="0" xfId="0" applyNumberFormat="1" applyFont="1" applyAlignment="1" applyProtection="1">
      <alignment vertical="center"/>
    </xf>
    <xf numFmtId="3" fontId="26" fillId="0" borderId="0" xfId="0" applyNumberFormat="1" applyFont="1" applyFill="1" applyBorder="1" applyAlignment="1" applyProtection="1">
      <alignment vertical="center"/>
    </xf>
    <xf numFmtId="3" fontId="19" fillId="0" borderId="0" xfId="0" applyNumberFormat="1" applyFont="1" applyAlignment="1" applyProtection="1">
      <alignment horizontal="left" vertical="center"/>
      <protection locked="0"/>
    </xf>
    <xf numFmtId="3" fontId="18" fillId="0" borderId="0" xfId="0" applyNumberFormat="1" applyFont="1" applyFill="1" applyAlignment="1" applyProtection="1">
      <alignment horizontal="left" vertical="center" indent="4"/>
    </xf>
    <xf numFmtId="3" fontId="18" fillId="0" borderId="0" xfId="0" applyNumberFormat="1" applyFont="1" applyBorder="1" applyAlignment="1" applyProtection="1">
      <alignment horizontal="left" vertical="center" indent="4"/>
    </xf>
    <xf numFmtId="3" fontId="21" fillId="0" borderId="0" xfId="0" applyNumberFormat="1" applyFont="1" applyFill="1" applyAlignment="1" applyProtection="1">
      <alignment horizontal="left" vertical="center"/>
    </xf>
    <xf numFmtId="165" fontId="19" fillId="0" borderId="0" xfId="0" applyNumberFormat="1" applyFont="1" applyFill="1" applyProtection="1">
      <protection locked="0"/>
    </xf>
    <xf numFmtId="3" fontId="21" fillId="0" borderId="0" xfId="0" applyNumberFormat="1" applyFont="1" applyFill="1" applyAlignment="1" applyProtection="1">
      <alignment vertical="top"/>
    </xf>
    <xf numFmtId="3" fontId="45" fillId="0" borderId="0" xfId="0" applyNumberFormat="1" applyFont="1" applyFill="1" applyAlignment="1" applyProtection="1">
      <alignment horizontal="left" vertical="center" indent="4"/>
    </xf>
    <xf numFmtId="3" fontId="19" fillId="0" borderId="0" xfId="0" applyNumberFormat="1" applyFont="1" applyAlignment="1" applyProtection="1">
      <alignment horizontal="left" vertical="center"/>
    </xf>
    <xf numFmtId="3" fontId="19" fillId="0" borderId="0" xfId="0" applyNumberFormat="1" applyFont="1" applyFill="1" applyBorder="1" applyAlignment="1" applyProtection="1"/>
    <xf numFmtId="167" fontId="26" fillId="0" borderId="0" xfId="0" applyNumberFormat="1" applyFont="1" applyAlignment="1" applyProtection="1">
      <alignment vertical="center"/>
    </xf>
    <xf numFmtId="10" fontId="26" fillId="0" borderId="0" xfId="0" applyNumberFormat="1" applyFont="1" applyFill="1" applyProtection="1">
      <protection locked="0"/>
    </xf>
    <xf numFmtId="0" fontId="19" fillId="0" borderId="0" xfId="0" applyFont="1" applyFill="1" applyAlignment="1">
      <alignment vertical="center"/>
    </xf>
    <xf numFmtId="165" fontId="19" fillId="0" borderId="0" xfId="0" applyNumberFormat="1" applyFont="1" applyFill="1" applyAlignment="1" applyProtection="1">
      <alignment vertical="center"/>
      <protection locked="0"/>
    </xf>
    <xf numFmtId="3" fontId="18" fillId="51" borderId="0" xfId="0" applyNumberFormat="1" applyFont="1" applyFill="1" applyAlignment="1" applyProtection="1">
      <alignment horizontal="left" vertical="center" indent="4"/>
    </xf>
    <xf numFmtId="3" fontId="19" fillId="0" borderId="0" xfId="0" applyNumberFormat="1" applyFont="1" applyFill="1" applyAlignment="1" applyProtection="1">
      <alignment vertical="center"/>
      <protection locked="0"/>
    </xf>
    <xf numFmtId="3" fontId="19" fillId="0" borderId="0" xfId="0" applyNumberFormat="1" applyFont="1" applyFill="1" applyAlignment="1" applyProtection="1">
      <alignment horizontal="left" vertical="center"/>
    </xf>
    <xf numFmtId="3" fontId="22" fillId="19" borderId="19"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left" vertical="center" indent="2"/>
    </xf>
    <xf numFmtId="3" fontId="19" fillId="0" borderId="7" xfId="0" applyNumberFormat="1" applyFont="1" applyFill="1" applyBorder="1" applyAlignment="1" applyProtection="1">
      <alignment horizontal="left" vertical="center"/>
    </xf>
    <xf numFmtId="0" fontId="19" fillId="0" borderId="0" xfId="0" applyFont="1" applyFill="1" applyAlignment="1">
      <alignment vertical="center" wrapText="1"/>
    </xf>
    <xf numFmtId="3" fontId="19" fillId="0" borderId="7" xfId="0" applyNumberFormat="1" applyFont="1" applyFill="1" applyBorder="1" applyAlignment="1">
      <alignment horizontal="left" vertical="center" wrapText="1" indent="2"/>
    </xf>
    <xf numFmtId="0" fontId="20" fillId="0" borderId="7" xfId="0" applyFont="1" applyFill="1" applyBorder="1" applyAlignment="1" applyProtection="1">
      <alignment horizontal="left" vertical="center" wrapText="1"/>
    </xf>
    <xf numFmtId="3" fontId="19" fillId="0" borderId="0" xfId="0" applyNumberFormat="1" applyFont="1" applyFill="1" applyAlignment="1" applyProtection="1"/>
    <xf numFmtId="3" fontId="20" fillId="0" borderId="7" xfId="0" applyNumberFormat="1" applyFont="1" applyFill="1" applyBorder="1" applyAlignment="1" applyProtection="1">
      <alignment horizontal="left" vertical="center"/>
    </xf>
    <xf numFmtId="3" fontId="19" fillId="0" borderId="7" xfId="0" applyNumberFormat="1" applyFont="1" applyFill="1" applyBorder="1" applyAlignment="1" applyProtection="1">
      <alignment horizontal="left" vertical="center" indent="2"/>
    </xf>
    <xf numFmtId="3" fontId="19" fillId="0" borderId="8" xfId="0" applyNumberFormat="1" applyFont="1" applyFill="1" applyBorder="1" applyAlignment="1" applyProtection="1">
      <alignment horizontal="left" vertical="center" indent="2"/>
    </xf>
    <xf numFmtId="4" fontId="19" fillId="0" borderId="7" xfId="0" applyNumberFormat="1" applyFont="1" applyFill="1" applyBorder="1" applyAlignment="1" applyProtection="1">
      <alignment horizontal="left" vertical="center" indent="2"/>
    </xf>
    <xf numFmtId="3" fontId="19" fillId="0" borderId="7" xfId="0" applyNumberFormat="1" applyFont="1" applyFill="1" applyBorder="1" applyAlignment="1">
      <alignment horizontal="left" vertical="center" wrapText="1" indent="4"/>
    </xf>
    <xf numFmtId="3" fontId="19" fillId="0" borderId="9" xfId="0" applyNumberFormat="1" applyFont="1" applyBorder="1" applyAlignment="1" applyProtection="1">
      <alignment horizontal="left" vertical="center"/>
    </xf>
    <xf numFmtId="3" fontId="19" fillId="0" borderId="7" xfId="0" applyNumberFormat="1" applyFont="1" applyBorder="1" applyAlignment="1" applyProtection="1">
      <alignment horizontal="left" vertical="center"/>
    </xf>
    <xf numFmtId="165" fontId="19" fillId="0" borderId="7" xfId="0" applyNumberFormat="1" applyFont="1" applyFill="1" applyBorder="1" applyAlignment="1" applyProtection="1">
      <alignment vertical="center"/>
    </xf>
    <xf numFmtId="167" fontId="19" fillId="0" borderId="8" xfId="0" applyNumberFormat="1" applyFont="1" applyFill="1" applyBorder="1" applyAlignment="1" applyProtection="1">
      <alignment horizontal="left" vertical="center"/>
    </xf>
    <xf numFmtId="3" fontId="20" fillId="0" borderId="7" xfId="0" applyNumberFormat="1" applyFont="1" applyBorder="1" applyAlignment="1" applyProtection="1">
      <alignment horizontal="left" vertical="center"/>
    </xf>
    <xf numFmtId="3" fontId="19" fillId="0" borderId="8" xfId="0" applyNumberFormat="1" applyFont="1" applyBorder="1" applyAlignment="1" applyProtection="1">
      <alignment horizontal="left" vertical="center"/>
    </xf>
    <xf numFmtId="3" fontId="19" fillId="0" borderId="9" xfId="0" applyNumberFormat="1" applyFont="1" applyFill="1" applyBorder="1" applyAlignment="1" applyProtection="1">
      <alignment horizontal="left" vertical="center"/>
    </xf>
    <xf numFmtId="165" fontId="19" fillId="0" borderId="7" xfId="0" applyNumberFormat="1" applyFont="1" applyFill="1" applyBorder="1" applyAlignment="1" applyProtection="1">
      <alignment horizontal="left" vertical="center"/>
    </xf>
    <xf numFmtId="165" fontId="19" fillId="0" borderId="7" xfId="0" applyNumberFormat="1" applyFont="1" applyFill="1" applyBorder="1" applyAlignment="1" applyProtection="1">
      <alignment horizontal="left" vertical="center" indent="2"/>
    </xf>
    <xf numFmtId="165" fontId="19" fillId="0" borderId="8" xfId="0" applyNumberFormat="1" applyFont="1" applyFill="1" applyBorder="1" applyAlignment="1" applyProtection="1">
      <alignment horizontal="left" vertical="center" indent="2"/>
    </xf>
    <xf numFmtId="165" fontId="20" fillId="0" borderId="9" xfId="0" applyNumberFormat="1" applyFont="1" applyBorder="1" applyAlignment="1" applyProtection="1">
      <alignment horizontal="left" vertical="center"/>
    </xf>
    <xf numFmtId="3" fontId="19" fillId="0" borderId="7" xfId="0" applyNumberFormat="1" applyFont="1" applyBorder="1" applyAlignment="1" applyProtection="1">
      <alignment horizontal="left" vertical="center" indent="2"/>
    </xf>
    <xf numFmtId="167" fontId="19" fillId="0" borderId="7" xfId="0" applyNumberFormat="1" applyFont="1" applyFill="1" applyBorder="1" applyAlignment="1" applyProtection="1">
      <alignment horizontal="left" vertical="center" indent="2"/>
    </xf>
    <xf numFmtId="3" fontId="20" fillId="0" borderId="7"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3" fontId="19" fillId="0" borderId="7" xfId="0" applyNumberFormat="1" applyFont="1" applyBorder="1" applyAlignment="1" applyProtection="1">
      <alignment horizontal="left" vertical="center" indent="4"/>
    </xf>
    <xf numFmtId="3" fontId="20" fillId="0" borderId="7" xfId="0" applyNumberFormat="1" applyFont="1" applyFill="1" applyBorder="1" applyAlignment="1" applyProtection="1">
      <alignment vertical="center"/>
    </xf>
    <xf numFmtId="0" fontId="20" fillId="0" borderId="9" xfId="69" applyFont="1" applyFill="1" applyBorder="1" applyAlignment="1" applyProtection="1">
      <alignment vertical="center"/>
    </xf>
    <xf numFmtId="165" fontId="20" fillId="0" borderId="7" xfId="69" applyNumberFormat="1" applyFont="1" applyFill="1" applyBorder="1" applyAlignment="1" applyProtection="1">
      <alignment vertical="center"/>
    </xf>
    <xf numFmtId="0" fontId="20" fillId="0" borderId="7" xfId="69" applyFont="1" applyFill="1" applyBorder="1" applyAlignment="1" applyProtection="1">
      <alignment vertical="center"/>
    </xf>
    <xf numFmtId="3" fontId="20" fillId="0" borderId="9" xfId="0" applyNumberFormat="1" applyFont="1" applyFill="1" applyBorder="1" applyAlignment="1" applyProtection="1">
      <alignment vertical="center"/>
    </xf>
    <xf numFmtId="3" fontId="20" fillId="0" borderId="7" xfId="0" applyNumberFormat="1" applyFont="1" applyFill="1" applyBorder="1" applyAlignment="1" applyProtection="1">
      <alignment horizontal="left" vertical="center" indent="2"/>
    </xf>
    <xf numFmtId="3" fontId="19" fillId="0" borderId="7" xfId="0" applyNumberFormat="1" applyFont="1" applyFill="1" applyBorder="1" applyAlignment="1" applyProtection="1">
      <alignment horizontal="left" vertical="center" indent="4"/>
    </xf>
    <xf numFmtId="3" fontId="20" fillId="0" borderId="9" xfId="0" applyNumberFormat="1" applyFont="1" applyFill="1" applyBorder="1" applyAlignment="1" applyProtection="1">
      <alignment horizontal="left" vertical="center"/>
    </xf>
    <xf numFmtId="3" fontId="20" fillId="0" borderId="9" xfId="69" applyNumberFormat="1" applyFont="1" applyFill="1" applyBorder="1" applyAlignment="1" applyProtection="1">
      <alignment vertical="center" wrapText="1"/>
    </xf>
    <xf numFmtId="165" fontId="19" fillId="0" borderId="7" xfId="0" applyNumberFormat="1" applyFont="1" applyFill="1" applyBorder="1" applyAlignment="1" applyProtection="1">
      <alignment horizontal="left" vertical="center" wrapText="1" indent="2"/>
    </xf>
    <xf numFmtId="0" fontId="20" fillId="0" borderId="7" xfId="0" applyFont="1" applyFill="1" applyBorder="1" applyAlignment="1" applyProtection="1">
      <alignment horizontal="left"/>
    </xf>
    <xf numFmtId="0" fontId="19" fillId="0" borderId="7" xfId="0" applyFont="1" applyFill="1" applyBorder="1" applyAlignment="1" applyProtection="1">
      <alignment horizontal="left" vertical="center" wrapText="1" indent="2"/>
    </xf>
    <xf numFmtId="3" fontId="19" fillId="0" borderId="7" xfId="69" applyNumberFormat="1" applyFont="1" applyFill="1" applyBorder="1" applyAlignment="1" applyProtection="1">
      <alignment horizontal="left" vertical="center" indent="2"/>
    </xf>
    <xf numFmtId="0" fontId="19" fillId="0" borderId="7" xfId="69" applyFont="1" applyFill="1" applyBorder="1" applyAlignment="1" applyProtection="1">
      <alignment horizontal="left" vertical="center" indent="2"/>
    </xf>
    <xf numFmtId="0" fontId="20" fillId="0" borderId="7" xfId="0" applyFont="1" applyFill="1" applyBorder="1" applyAlignment="1" applyProtection="1">
      <alignment vertical="center"/>
    </xf>
    <xf numFmtId="0" fontId="19" fillId="0" borderId="7" xfId="0" applyFont="1" applyFill="1" applyBorder="1" applyAlignment="1" applyProtection="1">
      <alignment horizontal="left" vertical="center" indent="2"/>
    </xf>
    <xf numFmtId="0" fontId="20" fillId="0" borderId="7" xfId="0" applyFont="1" applyFill="1" applyBorder="1" applyAlignment="1" applyProtection="1">
      <alignment horizontal="left" vertical="center" indent="2"/>
    </xf>
    <xf numFmtId="0" fontId="19" fillId="0" borderId="7" xfId="0" applyFont="1" applyFill="1" applyBorder="1" applyAlignment="1" applyProtection="1">
      <alignment horizontal="left" vertical="center" indent="4"/>
    </xf>
    <xf numFmtId="0" fontId="20" fillId="0" borderId="7" xfId="0" applyFont="1" applyFill="1" applyBorder="1" applyAlignment="1" applyProtection="1">
      <alignment horizontal="left" vertical="center"/>
    </xf>
    <xf numFmtId="3" fontId="19" fillId="0" borderId="7" xfId="0" applyNumberFormat="1" applyFont="1" applyFill="1" applyBorder="1" applyAlignment="1" applyProtection="1">
      <alignment horizontal="left" vertical="center" wrapText="1" indent="2"/>
    </xf>
    <xf numFmtId="3" fontId="19" fillId="0" borderId="8" xfId="0" applyNumberFormat="1" applyFont="1" applyFill="1" applyBorder="1" applyAlignment="1" applyProtection="1">
      <alignment horizontal="left" vertical="center" wrapText="1" indent="2"/>
    </xf>
    <xf numFmtId="3" fontId="19" fillId="0" borderId="7" xfId="70" applyNumberFormat="1" applyFont="1" applyFill="1" applyBorder="1" applyAlignment="1" applyProtection="1">
      <alignment horizontal="left" vertical="center" indent="2"/>
    </xf>
    <xf numFmtId="0" fontId="19" fillId="0" borderId="8" xfId="0" applyFont="1" applyFill="1" applyBorder="1" applyAlignment="1" applyProtection="1">
      <alignment horizontal="left" vertical="center" indent="4"/>
    </xf>
    <xf numFmtId="3" fontId="18" fillId="0" borderId="0" xfId="0" applyNumberFormat="1" applyFont="1" applyAlignment="1" applyProtection="1">
      <alignment horizontal="left" vertical="center" indent="3"/>
    </xf>
    <xf numFmtId="3" fontId="20" fillId="0" borderId="0" xfId="0" applyNumberFormat="1" applyFont="1" applyFill="1" applyBorder="1" applyProtection="1"/>
    <xf numFmtId="3" fontId="19" fillId="0" borderId="0" xfId="0" applyNumberFormat="1" applyFont="1" applyFill="1" applyBorder="1" applyAlignment="1" applyProtection="1">
      <alignment vertical="center"/>
    </xf>
    <xf numFmtId="3" fontId="19" fillId="0" borderId="0"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xf>
    <xf numFmtId="165" fontId="20" fillId="0" borderId="8" xfId="0" applyNumberFormat="1" applyFont="1" applyFill="1" applyBorder="1" applyAlignment="1" applyProtection="1">
      <alignment vertical="center" wrapText="1"/>
    </xf>
    <xf numFmtId="3" fontId="68" fillId="0" borderId="0" xfId="0" applyNumberFormat="1" applyFont="1" applyFill="1" applyBorder="1" applyAlignment="1" applyProtection="1">
      <alignment vertical="center"/>
    </xf>
    <xf numFmtId="3" fontId="26" fillId="0" borderId="8" xfId="0" applyNumberFormat="1" applyFont="1" applyFill="1" applyBorder="1" applyAlignment="1" applyProtection="1">
      <alignment horizontal="left" vertical="center"/>
    </xf>
    <xf numFmtId="3" fontId="68" fillId="0" borderId="7" xfId="0" applyNumberFormat="1" applyFont="1" applyFill="1" applyBorder="1" applyAlignment="1" applyProtection="1">
      <alignment horizontal="left" vertical="center"/>
    </xf>
    <xf numFmtId="3" fontId="26" fillId="0" borderId="8" xfId="0" applyNumberFormat="1" applyFont="1" applyFill="1" applyBorder="1" applyAlignment="1" applyProtection="1">
      <alignment horizontal="left" vertical="center" wrapText="1"/>
    </xf>
    <xf numFmtId="3" fontId="19" fillId="0" borderId="0" xfId="93" applyNumberFormat="1" applyFont="1" applyFill="1" applyBorder="1" applyAlignment="1" applyProtection="1">
      <alignment vertical="center"/>
    </xf>
    <xf numFmtId="3" fontId="19" fillId="0" borderId="0" xfId="93" applyNumberFormat="1" applyFont="1" applyFill="1" applyBorder="1" applyAlignment="1" applyProtection="1">
      <alignment vertical="center" wrapText="1"/>
    </xf>
    <xf numFmtId="3" fontId="26" fillId="0" borderId="0" xfId="0" applyNumberFormat="1" applyFont="1" applyFill="1" applyBorder="1" applyAlignment="1" applyProtection="1">
      <alignment vertical="center" wrapText="1"/>
    </xf>
    <xf numFmtId="165" fontId="19" fillId="0" borderId="0" xfId="0" applyNumberFormat="1" applyFont="1" applyFill="1" applyBorder="1" applyAlignment="1" applyProtection="1">
      <alignment horizontal="left" vertical="center" wrapText="1"/>
    </xf>
    <xf numFmtId="167" fontId="19" fillId="0" borderId="7" xfId="0" applyNumberFormat="1" applyFont="1" applyFill="1" applyBorder="1" applyAlignment="1" applyProtection="1">
      <alignment horizontal="left" vertical="center"/>
    </xf>
    <xf numFmtId="4" fontId="19" fillId="0" borderId="8" xfId="0" applyNumberFormat="1" applyFont="1" applyFill="1" applyBorder="1" applyAlignment="1" applyProtection="1">
      <alignment horizontal="left" vertical="center" indent="2"/>
    </xf>
    <xf numFmtId="167" fontId="20" fillId="0" borderId="7" xfId="0" applyNumberFormat="1" applyFont="1" applyFill="1" applyBorder="1" applyAlignment="1" applyProtection="1">
      <alignment vertical="center" wrapText="1"/>
    </xf>
    <xf numFmtId="167" fontId="68" fillId="0" borderId="7" xfId="0" applyNumberFormat="1" applyFont="1" applyFill="1" applyBorder="1" applyAlignment="1" applyProtection="1">
      <alignment horizontal="left" vertical="center" indent="2"/>
    </xf>
    <xf numFmtId="167" fontId="46" fillId="0" borderId="8" xfId="0" applyNumberFormat="1" applyFont="1" applyFill="1" applyBorder="1" applyAlignment="1" applyProtection="1">
      <alignment vertical="center" wrapText="1"/>
    </xf>
    <xf numFmtId="165" fontId="19" fillId="0" borderId="0" xfId="0" applyNumberFormat="1" applyFont="1" applyAlignment="1" applyProtection="1">
      <alignment vertical="center"/>
      <protection locked="0"/>
    </xf>
    <xf numFmtId="3" fontId="45" fillId="0" borderId="0" xfId="0" applyNumberFormat="1" applyFont="1" applyAlignment="1" applyProtection="1">
      <alignment horizontal="left" vertical="center" indent="3"/>
    </xf>
    <xf numFmtId="3" fontId="24" fillId="0" borderId="0" xfId="0" applyNumberFormat="1" applyFont="1" applyProtection="1">
      <protection locked="0"/>
    </xf>
    <xf numFmtId="3" fontId="45" fillId="0" borderId="0" xfId="0" applyNumberFormat="1" applyFont="1" applyFill="1" applyAlignment="1" applyProtection="1">
      <alignment horizontal="left" vertical="center" indent="3"/>
    </xf>
    <xf numFmtId="3" fontId="19" fillId="0" borderId="7" xfId="0" applyNumberFormat="1" applyFont="1" applyFill="1" applyBorder="1" applyAlignment="1" applyProtection="1">
      <alignment horizontal="left"/>
    </xf>
    <xf numFmtId="3" fontId="19" fillId="0" borderId="7" xfId="0" applyNumberFormat="1" applyFont="1" applyFill="1" applyBorder="1" applyAlignment="1" applyProtection="1">
      <alignment vertical="center"/>
    </xf>
    <xf numFmtId="3" fontId="19" fillId="0" borderId="7" xfId="0" applyNumberFormat="1" applyFont="1" applyFill="1" applyBorder="1" applyAlignment="1" applyProtection="1">
      <alignment horizontal="left" vertical="top"/>
    </xf>
    <xf numFmtId="4" fontId="19" fillId="0" borderId="7" xfId="0" applyNumberFormat="1" applyFont="1" applyFill="1" applyBorder="1" applyAlignment="1" applyProtection="1">
      <alignment horizontal="left" vertical="center"/>
    </xf>
    <xf numFmtId="3" fontId="20" fillId="0" borderId="7" xfId="0" applyNumberFormat="1" applyFont="1" applyFill="1" applyBorder="1" applyProtection="1"/>
    <xf numFmtId="0" fontId="20" fillId="0" borderId="7"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7" xfId="0" applyFont="1" applyFill="1" applyBorder="1" applyAlignment="1" applyProtection="1">
      <alignment vertical="center" wrapText="1"/>
    </xf>
    <xf numFmtId="20" fontId="20" fillId="0" borderId="8" xfId="69" applyNumberFormat="1" applyFont="1" applyFill="1" applyBorder="1" applyAlignment="1" applyProtection="1">
      <alignment vertical="center"/>
    </xf>
    <xf numFmtId="165" fontId="20" fillId="0" borderId="7" xfId="0" applyNumberFormat="1" applyFont="1" applyFill="1" applyBorder="1" applyAlignment="1" applyProtection="1">
      <alignment horizontal="left" vertical="center" wrapText="1"/>
    </xf>
    <xf numFmtId="165" fontId="19" fillId="0" borderId="7" xfId="0" applyNumberFormat="1" applyFont="1" applyFill="1" applyBorder="1" applyAlignment="1" applyProtection="1">
      <alignment horizontal="left" vertical="center" indent="6"/>
    </xf>
    <xf numFmtId="0" fontId="19" fillId="0" borderId="7" xfId="0" applyFont="1" applyFill="1" applyBorder="1" applyAlignment="1" applyProtection="1">
      <alignment horizontal="left" vertical="center" indent="6"/>
    </xf>
    <xf numFmtId="2" fontId="19" fillId="0" borderId="7" xfId="0" applyNumberFormat="1" applyFont="1" applyFill="1" applyBorder="1" applyAlignment="1" applyProtection="1">
      <alignment horizontal="left" vertical="center" indent="6"/>
    </xf>
    <xf numFmtId="3" fontId="20" fillId="0" borderId="7" xfId="0" applyNumberFormat="1" applyFont="1" applyFill="1" applyBorder="1" applyAlignment="1" applyProtection="1">
      <alignment horizontal="left" vertical="center" indent="4"/>
    </xf>
    <xf numFmtId="1" fontId="19" fillId="0" borderId="7" xfId="0" applyNumberFormat="1" applyFont="1" applyFill="1" applyBorder="1" applyAlignment="1" applyProtection="1">
      <alignment horizontal="left" vertical="center" wrapText="1" indent="2"/>
    </xf>
    <xf numFmtId="1" fontId="19" fillId="0" borderId="7" xfId="0" applyNumberFormat="1" applyFont="1" applyFill="1" applyBorder="1" applyAlignment="1" applyProtection="1">
      <alignment horizontal="left" vertical="center" indent="2"/>
    </xf>
    <xf numFmtId="1" fontId="19" fillId="0" borderId="8" xfId="0" applyNumberFormat="1" applyFont="1" applyFill="1" applyBorder="1" applyAlignment="1" applyProtection="1">
      <alignment horizontal="left" vertical="center" indent="2"/>
    </xf>
    <xf numFmtId="3" fontId="25" fillId="0" borderId="7" xfId="70" applyNumberFormat="1" applyFont="1" applyFill="1" applyBorder="1" applyAlignment="1" applyProtection="1">
      <alignment vertical="center"/>
    </xf>
    <xf numFmtId="3" fontId="19" fillId="0" borderId="0" xfId="0" applyNumberFormat="1" applyFont="1" applyFill="1" applyProtection="1">
      <protection locked="0"/>
    </xf>
    <xf numFmtId="3" fontId="19" fillId="0" borderId="0" xfId="0" applyNumberFormat="1" applyFont="1" applyFill="1" applyBorder="1" applyAlignment="1" applyProtection="1">
      <alignment vertical="center" wrapText="1"/>
    </xf>
    <xf numFmtId="165" fontId="19" fillId="0" borderId="7" xfId="334" applyNumberFormat="1" applyFont="1" applyFill="1" applyBorder="1" applyAlignment="1">
      <alignment horizontal="left" vertical="center" wrapText="1" indent="2"/>
    </xf>
    <xf numFmtId="165" fontId="20" fillId="18" borderId="7" xfId="334" applyNumberFormat="1" applyFont="1" applyFill="1" applyBorder="1" applyAlignment="1">
      <alignment horizontal="left" vertical="center" wrapText="1" indent="2"/>
    </xf>
    <xf numFmtId="0" fontId="19" fillId="18" borderId="7" xfId="334" applyNumberFormat="1" applyFont="1" applyFill="1" applyBorder="1" applyAlignment="1">
      <alignment horizontal="left" vertical="center" wrapText="1" indent="4"/>
    </xf>
    <xf numFmtId="0" fontId="19" fillId="0" borderId="0" xfId="334" applyNumberFormat="1" applyFont="1" applyFill="1" applyBorder="1" applyAlignment="1">
      <alignment horizontal="left" vertical="center" wrapText="1" indent="4"/>
    </xf>
    <xf numFmtId="3" fontId="19" fillId="0" borderId="0" xfId="0" applyNumberFormat="1" applyFont="1" applyFill="1" applyAlignment="1" applyProtection="1">
      <alignment horizontal="left" vertical="center" wrapText="1"/>
    </xf>
    <xf numFmtId="3" fontId="26" fillId="0" borderId="7" xfId="0" applyNumberFormat="1" applyFont="1" applyFill="1" applyBorder="1" applyAlignment="1" applyProtection="1">
      <alignment horizontal="left" vertical="center" indent="2"/>
    </xf>
    <xf numFmtId="3" fontId="26" fillId="0" borderId="7" xfId="0" applyNumberFormat="1" applyFont="1" applyFill="1" applyBorder="1" applyAlignment="1" applyProtection="1">
      <alignment horizontal="left" vertical="center" indent="4"/>
    </xf>
    <xf numFmtId="3" fontId="46" fillId="0" borderId="7" xfId="0" applyNumberFormat="1" applyFont="1" applyFill="1" applyBorder="1" applyAlignment="1" applyProtection="1">
      <alignment horizontal="left" vertical="center"/>
    </xf>
    <xf numFmtId="3" fontId="20" fillId="0" borderId="7" xfId="0" applyNumberFormat="1" applyFont="1" applyFill="1" applyBorder="1" applyAlignment="1" applyProtection="1">
      <alignment horizontal="left" vertical="center" wrapText="1"/>
    </xf>
    <xf numFmtId="3" fontId="19" fillId="0" borderId="7" xfId="0" applyNumberFormat="1" applyFont="1" applyFill="1" applyBorder="1" applyAlignment="1" applyProtection="1">
      <alignment horizontal="left" vertical="center" indent="1"/>
    </xf>
    <xf numFmtId="167" fontId="20" fillId="0" borderId="9" xfId="0" applyNumberFormat="1" applyFont="1" applyFill="1" applyBorder="1" applyAlignment="1" applyProtection="1">
      <alignment vertical="center"/>
    </xf>
    <xf numFmtId="3" fontId="19" fillId="0" borderId="9" xfId="0" applyNumberFormat="1" applyFont="1" applyFill="1" applyBorder="1" applyAlignment="1" applyProtection="1">
      <alignment vertical="center"/>
    </xf>
    <xf numFmtId="167" fontId="19" fillId="0" borderId="8" xfId="0" applyNumberFormat="1" applyFont="1" applyFill="1" applyBorder="1" applyAlignment="1" applyProtection="1">
      <alignment vertical="center"/>
    </xf>
    <xf numFmtId="3" fontId="19" fillId="0" borderId="8" xfId="0" applyNumberFormat="1" applyFont="1" applyFill="1" applyBorder="1" applyAlignment="1" applyProtection="1">
      <alignment horizontal="left" vertical="center" indent="1"/>
    </xf>
    <xf numFmtId="3" fontId="25" fillId="0" borderId="9" xfId="0" applyNumberFormat="1" applyFont="1" applyFill="1" applyBorder="1" applyAlignment="1" applyProtection="1">
      <alignment vertical="center"/>
    </xf>
    <xf numFmtId="165" fontId="19" fillId="0" borderId="7" xfId="0" applyNumberFormat="1" applyFont="1" applyFill="1" applyBorder="1" applyAlignment="1" applyProtection="1">
      <alignment horizontal="left" vertical="center" indent="4"/>
    </xf>
    <xf numFmtId="0" fontId="68" fillId="0" borderId="0" xfId="0" applyFont="1" applyAlignment="1">
      <alignment vertical="center"/>
    </xf>
    <xf numFmtId="0" fontId="20" fillId="0" borderId="9" xfId="0" applyFont="1" applyFill="1" applyBorder="1" applyAlignment="1" applyProtection="1">
      <alignment horizontal="left" vertical="center" wrapText="1"/>
    </xf>
    <xf numFmtId="3" fontId="78" fillId="0" borderId="7" xfId="0" applyNumberFormat="1" applyFont="1" applyFill="1" applyBorder="1" applyAlignment="1">
      <alignment horizontal="left" vertical="center" wrapText="1" indent="2"/>
    </xf>
    <xf numFmtId="3" fontId="19" fillId="0" borderId="8" xfId="0" applyNumberFormat="1" applyFont="1" applyFill="1" applyBorder="1" applyAlignment="1">
      <alignment horizontal="left" vertical="center" wrapText="1" indent="2"/>
    </xf>
    <xf numFmtId="3" fontId="19" fillId="0" borderId="0" xfId="0" applyNumberFormat="1" applyFont="1" applyFill="1" applyAlignment="1" applyProtection="1">
      <alignment vertical="center"/>
    </xf>
    <xf numFmtId="165" fontId="20" fillId="0" borderId="9" xfId="0" applyNumberFormat="1" applyFont="1" applyFill="1" applyBorder="1" applyAlignment="1" applyProtection="1">
      <alignment horizontal="left" vertical="center"/>
    </xf>
    <xf numFmtId="0" fontId="19" fillId="0" borderId="7" xfId="334" applyNumberFormat="1" applyFont="1" applyFill="1" applyBorder="1" applyAlignment="1">
      <alignment horizontal="left" vertical="center" wrapText="1" indent="2"/>
    </xf>
    <xf numFmtId="167" fontId="19" fillId="0" borderId="8" xfId="0" applyNumberFormat="1" applyFont="1" applyFill="1" applyBorder="1" applyAlignment="1" applyProtection="1">
      <alignment horizontal="left" vertical="center" indent="2"/>
    </xf>
    <xf numFmtId="3" fontId="19" fillId="0" borderId="8" xfId="0" applyNumberFormat="1" applyFont="1" applyFill="1" applyBorder="1" applyAlignment="1" applyProtection="1">
      <alignment horizontal="left" vertical="center"/>
    </xf>
    <xf numFmtId="49" fontId="20" fillId="0" borderId="7" xfId="0" applyNumberFormat="1" applyFont="1" applyFill="1" applyBorder="1" applyAlignment="1" applyProtection="1">
      <alignment horizontal="left" vertical="center" indent="3"/>
    </xf>
    <xf numFmtId="49" fontId="19" fillId="0" borderId="7" xfId="0" applyNumberFormat="1" applyFont="1" applyFill="1" applyBorder="1" applyAlignment="1" applyProtection="1">
      <alignment horizontal="left" vertical="center" indent="4"/>
    </xf>
    <xf numFmtId="166" fontId="19" fillId="0" borderId="7" xfId="0" applyNumberFormat="1" applyFont="1" applyFill="1" applyBorder="1" applyAlignment="1" applyProtection="1">
      <alignment horizontal="left" vertical="center"/>
    </xf>
    <xf numFmtId="165" fontId="19" fillId="0" borderId="0" xfId="0" applyNumberFormat="1" applyFont="1" applyFill="1" applyAlignment="1" applyProtection="1"/>
    <xf numFmtId="0" fontId="19" fillId="0" borderId="8" xfId="0" applyFont="1" applyFill="1" applyBorder="1" applyAlignment="1" applyProtection="1">
      <alignment vertical="center" wrapText="1"/>
    </xf>
    <xf numFmtId="3" fontId="18" fillId="0" borderId="0" xfId="0" applyNumberFormat="1" applyFont="1" applyFill="1" applyAlignment="1" applyProtection="1">
      <alignment horizontal="left" vertical="center" indent="3"/>
    </xf>
    <xf numFmtId="3" fontId="46" fillId="0" borderId="0" xfId="0" applyNumberFormat="1" applyFont="1" applyFill="1" applyBorder="1" applyProtection="1"/>
    <xf numFmtId="3" fontId="26" fillId="0" borderId="7" xfId="0" applyNumberFormat="1" applyFont="1" applyFill="1" applyBorder="1" applyAlignment="1" applyProtection="1">
      <alignment horizontal="left" vertical="center"/>
    </xf>
    <xf numFmtId="0" fontId="71" fillId="0" borderId="0" xfId="0" applyFont="1" applyFill="1" applyBorder="1"/>
    <xf numFmtId="49" fontId="26" fillId="0" borderId="0" xfId="0" applyNumberFormat="1" applyFont="1" applyFill="1" applyAlignment="1">
      <alignment vertical="center"/>
    </xf>
    <xf numFmtId="49" fontId="26" fillId="0" borderId="0" xfId="0" applyNumberFormat="1" applyFont="1" applyFill="1" applyAlignment="1">
      <alignment vertical="center" wrapText="1"/>
    </xf>
    <xf numFmtId="165" fontId="45" fillId="0" borderId="0" xfId="0" applyNumberFormat="1" applyFont="1" applyFill="1" applyAlignment="1" applyProtection="1">
      <alignment horizontal="left" vertical="center" indent="4"/>
    </xf>
    <xf numFmtId="165" fontId="19" fillId="0" borderId="7" xfId="0" applyNumberFormat="1" applyFont="1" applyFill="1" applyBorder="1" applyAlignment="1" applyProtection="1">
      <alignment horizontal="left" vertical="center" wrapText="1" indent="4"/>
    </xf>
    <xf numFmtId="3" fontId="20" fillId="0" borderId="7" xfId="0" applyNumberFormat="1" applyFont="1" applyFill="1" applyBorder="1" applyAlignment="1">
      <alignment horizontal="left" vertical="center" wrapText="1"/>
    </xf>
    <xf numFmtId="0" fontId="76" fillId="0" borderId="0" xfId="0" applyFont="1" applyFill="1" applyAlignment="1">
      <alignment vertical="center"/>
    </xf>
    <xf numFmtId="0" fontId="19" fillId="0" borderId="8" xfId="0" applyFont="1" applyFill="1" applyBorder="1" applyAlignment="1" applyProtection="1">
      <alignment horizontal="left" vertical="center" indent="2"/>
    </xf>
    <xf numFmtId="3" fontId="19" fillId="0" borderId="0" xfId="0" applyNumberFormat="1" applyFont="1" applyFill="1" applyBorder="1" applyAlignment="1" applyProtection="1">
      <alignment horizontal="left" vertical="center" wrapText="1"/>
    </xf>
    <xf numFmtId="165" fontId="19" fillId="0" borderId="7" xfId="0" applyNumberFormat="1" applyFont="1" applyFill="1" applyBorder="1" applyAlignment="1" applyProtection="1">
      <alignment horizontal="left"/>
    </xf>
    <xf numFmtId="165" fontId="19" fillId="0" borderId="7" xfId="0" applyNumberFormat="1" applyFont="1" applyFill="1" applyBorder="1" applyAlignment="1" applyProtection="1">
      <alignment horizontal="left" vertical="center" indent="7"/>
    </xf>
    <xf numFmtId="3" fontId="20" fillId="0" borderId="22" xfId="0" applyNumberFormat="1" applyFont="1" applyFill="1" applyBorder="1" applyAlignment="1" applyProtection="1">
      <alignment horizontal="left" vertical="center"/>
    </xf>
    <xf numFmtId="165" fontId="19" fillId="0" borderId="8" xfId="0" applyNumberFormat="1" applyFont="1" applyFill="1" applyBorder="1" applyAlignment="1" applyProtection="1">
      <alignment vertical="center"/>
    </xf>
    <xf numFmtId="3" fontId="19" fillId="0" borderId="0" xfId="0" applyNumberFormat="1" applyFont="1" applyFill="1" applyBorder="1" applyAlignment="1" applyProtection="1">
      <alignment horizontal="left" wrapText="1"/>
    </xf>
    <xf numFmtId="165" fontId="19" fillId="18" borderId="7" xfId="0" applyNumberFormat="1" applyFont="1" applyFill="1" applyBorder="1" applyAlignment="1">
      <alignment horizontal="left" vertical="center" indent="2"/>
    </xf>
    <xf numFmtId="3" fontId="19" fillId="0" borderId="0" xfId="0" applyNumberFormat="1" applyFont="1" applyFill="1" applyBorder="1" applyAlignment="1" applyProtection="1">
      <alignment horizontal="left" vertical="center" wrapText="1"/>
      <protection locked="0"/>
    </xf>
    <xf numFmtId="165" fontId="19" fillId="0" borderId="7" xfId="0" applyNumberFormat="1" applyFont="1" applyFill="1" applyBorder="1" applyAlignment="1" applyProtection="1">
      <alignment horizontal="left" vertical="top" indent="1"/>
    </xf>
    <xf numFmtId="167" fontId="19" fillId="0" borderId="9" xfId="0" applyNumberFormat="1" applyFont="1" applyFill="1" applyBorder="1" applyAlignment="1" applyProtection="1">
      <alignment vertical="center"/>
    </xf>
    <xf numFmtId="167" fontId="19" fillId="0" borderId="7" xfId="0" applyNumberFormat="1" applyFont="1" applyFill="1" applyBorder="1" applyAlignment="1" applyProtection="1">
      <alignment vertical="center"/>
    </xf>
    <xf numFmtId="3" fontId="46" fillId="0" borderId="9" xfId="0" applyNumberFormat="1" applyFont="1" applyFill="1" applyBorder="1" applyAlignment="1" applyProtection="1">
      <alignment horizontal="left" vertical="center"/>
    </xf>
    <xf numFmtId="3" fontId="69" fillId="0" borderId="7" xfId="0" applyNumberFormat="1" applyFont="1" applyFill="1" applyBorder="1" applyAlignment="1" applyProtection="1">
      <alignment horizontal="left" vertical="center"/>
    </xf>
    <xf numFmtId="165" fontId="20" fillId="0" borderId="7" xfId="334" applyNumberFormat="1" applyFont="1" applyFill="1" applyBorder="1" applyAlignment="1">
      <alignment horizontal="left" vertical="center" wrapText="1"/>
    </xf>
    <xf numFmtId="165" fontId="19" fillId="0" borderId="7" xfId="69" applyNumberFormat="1" applyFont="1" applyFill="1" applyBorder="1" applyAlignment="1" applyProtection="1">
      <alignment horizontal="left" vertical="center" indent="2"/>
    </xf>
    <xf numFmtId="0" fontId="20" fillId="0" borderId="7" xfId="0" quotePrefix="1" applyFont="1" applyFill="1" applyBorder="1" applyAlignment="1" applyProtection="1">
      <alignment horizontal="left" vertical="center" wrapText="1"/>
    </xf>
    <xf numFmtId="3" fontId="19" fillId="0" borderId="0" xfId="0" applyNumberFormat="1" applyFont="1" applyFill="1" applyBorder="1" applyAlignment="1" applyProtection="1">
      <alignment wrapText="1"/>
    </xf>
    <xf numFmtId="167" fontId="76" fillId="0" borderId="0" xfId="0" applyNumberFormat="1" applyFont="1" applyAlignment="1" applyProtection="1">
      <alignment vertical="center"/>
    </xf>
    <xf numFmtId="3" fontId="68" fillId="0" borderId="9" xfId="0" applyNumberFormat="1" applyFont="1" applyFill="1" applyBorder="1" applyAlignment="1" applyProtection="1">
      <alignment horizontal="left" vertical="center"/>
    </xf>
    <xf numFmtId="3" fontId="83" fillId="54" borderId="19" xfId="0" applyNumberFormat="1" applyFont="1" applyFill="1" applyBorder="1" applyAlignment="1" applyProtection="1">
      <alignment horizontal="center" vertical="center" wrapText="1"/>
    </xf>
    <xf numFmtId="3" fontId="20" fillId="56" borderId="7" xfId="0" applyNumberFormat="1" applyFont="1" applyFill="1" applyBorder="1" applyAlignment="1" applyProtection="1">
      <alignment vertical="center"/>
      <protection locked="0"/>
    </xf>
    <xf numFmtId="3" fontId="20" fillId="56" borderId="8" xfId="0" applyNumberFormat="1" applyFont="1" applyFill="1" applyBorder="1" applyAlignment="1" applyProtection="1">
      <alignment vertical="center"/>
      <protection locked="0"/>
    </xf>
    <xf numFmtId="3" fontId="20" fillId="56" borderId="7" xfId="0" applyNumberFormat="1" applyFont="1" applyFill="1" applyBorder="1" applyAlignment="1" applyProtection="1">
      <alignment horizontal="right" vertical="center"/>
      <protection locked="0"/>
    </xf>
    <xf numFmtId="3" fontId="19" fillId="56" borderId="21" xfId="0" applyNumberFormat="1" applyFont="1" applyFill="1" applyBorder="1" applyAlignment="1" applyProtection="1">
      <alignment vertical="center"/>
      <protection locked="0"/>
    </xf>
    <xf numFmtId="3" fontId="20" fillId="56" borderId="8" xfId="0" applyNumberFormat="1" applyFont="1" applyFill="1" applyBorder="1" applyAlignment="1" applyProtection="1">
      <alignment horizontal="right" vertical="center"/>
      <protection locked="0"/>
    </xf>
    <xf numFmtId="3" fontId="83" fillId="19" borderId="19" xfId="0" applyNumberFormat="1" applyFont="1" applyFill="1" applyBorder="1" applyAlignment="1" applyProtection="1">
      <alignment horizontal="center" vertical="center"/>
    </xf>
    <xf numFmtId="3" fontId="83" fillId="55" borderId="24" xfId="0" applyNumberFormat="1" applyFont="1" applyFill="1" applyBorder="1" applyAlignment="1" applyProtection="1">
      <alignment horizontal="center" vertical="center"/>
      <protection locked="0"/>
    </xf>
    <xf numFmtId="167" fontId="20" fillId="57" borderId="9" xfId="0" applyNumberFormat="1" applyFont="1" applyFill="1" applyBorder="1" applyAlignment="1" applyProtection="1">
      <alignment horizontal="right" vertical="center"/>
    </xf>
    <xf numFmtId="167" fontId="19" fillId="57" borderId="0" xfId="0" applyNumberFormat="1" applyFont="1" applyFill="1" applyBorder="1" applyAlignment="1" applyProtection="1">
      <alignment horizontal="right" vertical="center"/>
    </xf>
    <xf numFmtId="167" fontId="20" fillId="57" borderId="7" xfId="0" applyNumberFormat="1" applyFont="1" applyFill="1" applyBorder="1" applyAlignment="1" applyProtection="1">
      <alignment vertical="center"/>
      <protection locked="0"/>
    </xf>
    <xf numFmtId="167" fontId="19" fillId="57" borderId="0" xfId="0" applyNumberFormat="1" applyFont="1" applyFill="1" applyBorder="1" applyAlignment="1" applyProtection="1">
      <alignment vertical="center"/>
      <protection locked="0"/>
    </xf>
    <xf numFmtId="167" fontId="20" fillId="57" borderId="7" xfId="0" applyNumberFormat="1" applyFont="1" applyFill="1" applyBorder="1" applyAlignment="1" applyProtection="1">
      <alignment horizontal="right" vertical="center"/>
      <protection locked="0"/>
    </xf>
    <xf numFmtId="167" fontId="19" fillId="57" borderId="0" xfId="0" applyNumberFormat="1" applyFont="1" applyFill="1" applyBorder="1" applyAlignment="1" applyProtection="1">
      <alignment horizontal="right" vertical="center"/>
      <protection locked="0"/>
    </xf>
    <xf numFmtId="167" fontId="20" fillId="56" borderId="8" xfId="0" applyNumberFormat="1" applyFont="1" applyFill="1" applyBorder="1" applyAlignment="1" applyProtection="1">
      <alignment horizontal="right" vertical="center"/>
    </xf>
    <xf numFmtId="167" fontId="19" fillId="56" borderId="26" xfId="0" applyNumberFormat="1" applyFont="1" applyFill="1" applyBorder="1" applyAlignment="1" applyProtection="1">
      <alignment horizontal="right" vertical="center"/>
    </xf>
    <xf numFmtId="167" fontId="19" fillId="56" borderId="21" xfId="0" applyNumberFormat="1" applyFont="1" applyFill="1" applyBorder="1" applyAlignment="1" applyProtection="1">
      <alignment horizontal="right" vertical="center"/>
    </xf>
    <xf numFmtId="167" fontId="19" fillId="56" borderId="27" xfId="0" applyNumberFormat="1" applyFont="1" applyFill="1" applyBorder="1" applyAlignment="1" applyProtection="1">
      <alignment horizontal="right" vertical="center"/>
    </xf>
    <xf numFmtId="3" fontId="20" fillId="56" borderId="9" xfId="0" applyNumberFormat="1" applyFont="1" applyFill="1" applyBorder="1" applyAlignment="1" applyProtection="1">
      <alignment vertical="center"/>
      <protection locked="0"/>
    </xf>
    <xf numFmtId="3" fontId="19" fillId="56" borderId="28" xfId="0" applyNumberFormat="1" applyFont="1" applyFill="1" applyBorder="1" applyAlignment="1" applyProtection="1">
      <alignment vertical="center"/>
      <protection locked="0"/>
    </xf>
    <xf numFmtId="167" fontId="20" fillId="57" borderId="8" xfId="0" applyNumberFormat="1" applyFont="1" applyFill="1" applyBorder="1" applyAlignment="1" applyProtection="1">
      <alignment vertical="center"/>
      <protection locked="0"/>
    </xf>
    <xf numFmtId="167" fontId="19" fillId="57" borderId="21" xfId="0" applyNumberFormat="1" applyFont="1" applyFill="1" applyBorder="1" applyAlignment="1" applyProtection="1">
      <alignment vertical="center"/>
      <protection locked="0"/>
    </xf>
    <xf numFmtId="3" fontId="20" fillId="57" borderId="7" xfId="0" applyNumberFormat="1" applyFont="1" applyFill="1" applyBorder="1" applyAlignment="1" applyProtection="1">
      <alignment vertical="center"/>
      <protection locked="0"/>
    </xf>
    <xf numFmtId="3" fontId="19" fillId="57" borderId="0" xfId="0" applyNumberFormat="1" applyFont="1" applyFill="1" applyBorder="1" applyAlignment="1" applyProtection="1">
      <alignment vertical="center"/>
      <protection locked="0"/>
    </xf>
    <xf numFmtId="3" fontId="20" fillId="57" borderId="7" xfId="0" applyNumberFormat="1" applyFont="1" applyFill="1" applyBorder="1" applyAlignment="1" applyProtection="1">
      <alignment horizontal="right" vertical="center"/>
      <protection locked="0"/>
    </xf>
    <xf numFmtId="3" fontId="68" fillId="0" borderId="0" xfId="0" applyNumberFormat="1" applyFont="1" applyFill="1" applyBorder="1" applyAlignment="1" applyProtection="1">
      <alignment horizontal="center"/>
    </xf>
    <xf numFmtId="167" fontId="20" fillId="56" borderId="7" xfId="0" applyNumberFormat="1" applyFont="1" applyFill="1" applyBorder="1" applyAlignment="1" applyProtection="1">
      <alignment horizontal="right" vertical="center"/>
      <protection locked="0"/>
    </xf>
    <xf numFmtId="167" fontId="19" fillId="56" borderId="0" xfId="0" applyNumberFormat="1" applyFont="1" applyFill="1" applyBorder="1" applyAlignment="1" applyProtection="1">
      <alignment horizontal="right" vertical="center"/>
      <protection locked="0"/>
    </xf>
    <xf numFmtId="0" fontId="19" fillId="56" borderId="0" xfId="0" applyFont="1" applyFill="1"/>
    <xf numFmtId="0" fontId="19" fillId="56" borderId="0" xfId="0" applyFont="1" applyFill="1" applyBorder="1"/>
    <xf numFmtId="0" fontId="19" fillId="56" borderId="28" xfId="0" applyFont="1" applyFill="1" applyBorder="1"/>
    <xf numFmtId="0" fontId="19" fillId="56" borderId="28" xfId="0" applyFont="1" applyFill="1" applyBorder="1" applyAlignment="1">
      <alignment vertical="center"/>
    </xf>
    <xf numFmtId="0" fontId="19" fillId="56" borderId="21" xfId="0" applyFont="1" applyFill="1" applyBorder="1" applyAlignment="1">
      <alignment vertical="center"/>
    </xf>
    <xf numFmtId="0" fontId="19" fillId="56" borderId="0" xfId="0" applyFont="1" applyFill="1" applyAlignment="1">
      <alignment vertical="center"/>
    </xf>
    <xf numFmtId="3" fontId="19" fillId="56" borderId="28" xfId="0" applyNumberFormat="1" applyFont="1" applyFill="1" applyBorder="1" applyProtection="1">
      <protection locked="0"/>
    </xf>
    <xf numFmtId="3" fontId="19" fillId="56" borderId="0" xfId="0" applyNumberFormat="1" applyFont="1" applyFill="1" applyBorder="1" applyProtection="1">
      <protection locked="0"/>
    </xf>
    <xf numFmtId="3" fontId="19" fillId="56" borderId="9" xfId="0" applyNumberFormat="1" applyFont="1" applyFill="1" applyBorder="1" applyProtection="1">
      <protection locked="0"/>
    </xf>
    <xf numFmtId="3" fontId="19" fillId="56" borderId="7" xfId="0" applyNumberFormat="1" applyFont="1" applyFill="1" applyBorder="1" applyProtection="1">
      <protection locked="0"/>
    </xf>
    <xf numFmtId="3" fontId="19" fillId="56" borderId="7" xfId="0" applyNumberFormat="1" applyFont="1" applyFill="1" applyBorder="1" applyAlignment="1" applyProtection="1">
      <alignment vertical="center"/>
      <protection locked="0"/>
    </xf>
    <xf numFmtId="3" fontId="20" fillId="0" borderId="7" xfId="0" applyNumberFormat="1" applyFont="1" applyFill="1" applyBorder="1" applyAlignment="1" applyProtection="1">
      <alignment horizontal="left" vertical="center" indent="1"/>
    </xf>
    <xf numFmtId="3" fontId="19" fillId="56" borderId="0" xfId="0" applyNumberFormat="1" applyFont="1" applyFill="1" applyAlignment="1" applyProtection="1">
      <alignment vertical="center"/>
      <protection locked="0"/>
    </xf>
    <xf numFmtId="3" fontId="19" fillId="56" borderId="9" xfId="0" applyNumberFormat="1"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3" fontId="19" fillId="56" borderId="0" xfId="0" applyNumberFormat="1" applyFont="1" applyFill="1" applyBorder="1" applyAlignment="1" applyProtection="1">
      <alignment horizontal="right" vertical="center"/>
      <protection locked="0"/>
    </xf>
    <xf numFmtId="3" fontId="20" fillId="57" borderId="7" xfId="0" applyNumberFormat="1" applyFont="1" applyFill="1" applyBorder="1" applyAlignment="1" applyProtection="1">
      <alignment vertical="top"/>
      <protection locked="0"/>
    </xf>
    <xf numFmtId="3" fontId="19" fillId="57" borderId="0" xfId="0" applyNumberFormat="1" applyFont="1" applyFill="1" applyBorder="1" applyAlignment="1" applyProtection="1">
      <alignment vertical="top"/>
      <protection locked="0"/>
    </xf>
    <xf numFmtId="3" fontId="19" fillId="56" borderId="28" xfId="0" applyNumberFormat="1" applyFont="1" applyFill="1" applyBorder="1" applyAlignment="1" applyProtection="1">
      <alignment horizontal="right" vertical="center"/>
      <protection locked="0"/>
    </xf>
    <xf numFmtId="3" fontId="19" fillId="57" borderId="0" xfId="0" applyNumberFormat="1" applyFont="1" applyFill="1" applyBorder="1" applyAlignment="1" applyProtection="1">
      <alignment horizontal="right" vertical="center"/>
      <protection locked="0"/>
    </xf>
    <xf numFmtId="1" fontId="20" fillId="56" borderId="7" xfId="0" applyNumberFormat="1" applyFont="1" applyFill="1" applyBorder="1" applyAlignment="1" applyProtection="1">
      <alignment horizontal="right" vertical="center"/>
    </xf>
    <xf numFmtId="1" fontId="19" fillId="56" borderId="0" xfId="0" applyNumberFormat="1" applyFont="1" applyFill="1" applyBorder="1" applyAlignment="1" applyProtection="1">
      <alignment horizontal="right" vertical="center"/>
      <protection locked="0"/>
    </xf>
    <xf numFmtId="1" fontId="19" fillId="56" borderId="25" xfId="0" applyNumberFormat="1" applyFont="1" applyFill="1" applyBorder="1" applyAlignment="1" applyProtection="1">
      <alignment horizontal="right" vertical="center"/>
      <protection locked="0"/>
    </xf>
    <xf numFmtId="1" fontId="19" fillId="56" borderId="23" xfId="0" applyNumberFormat="1" applyFont="1" applyFill="1" applyBorder="1" applyAlignment="1" applyProtection="1">
      <alignment horizontal="right" vertical="center"/>
      <protection locked="0"/>
    </xf>
    <xf numFmtId="1" fontId="20" fillId="56" borderId="7" xfId="0" applyNumberFormat="1" applyFont="1" applyFill="1" applyBorder="1" applyAlignment="1" applyProtection="1">
      <alignment vertical="center"/>
      <protection locked="0"/>
    </xf>
    <xf numFmtId="1" fontId="19" fillId="56" borderId="0" xfId="0" applyNumberFormat="1" applyFont="1" applyFill="1" applyBorder="1" applyAlignment="1" applyProtection="1">
      <alignment vertical="center"/>
      <protection locked="0"/>
    </xf>
    <xf numFmtId="3" fontId="19" fillId="56" borderId="0" xfId="0" applyNumberFormat="1" applyFont="1" applyFill="1" applyBorder="1" applyAlignment="1">
      <alignment vertical="center"/>
    </xf>
    <xf numFmtId="3" fontId="20" fillId="57" borderId="9" xfId="0" applyNumberFormat="1" applyFont="1" applyFill="1" applyBorder="1" applyAlignment="1" applyProtection="1">
      <alignment vertical="center"/>
      <protection locked="0"/>
    </xf>
    <xf numFmtId="3" fontId="19" fillId="57" borderId="28" xfId="0" applyNumberFormat="1" applyFont="1" applyFill="1" applyBorder="1" applyAlignment="1" applyProtection="1">
      <alignment vertical="center"/>
      <protection locked="0"/>
    </xf>
    <xf numFmtId="3" fontId="19" fillId="57" borderId="28" xfId="0" applyNumberFormat="1" applyFont="1" applyFill="1" applyBorder="1" applyAlignment="1" applyProtection="1">
      <alignment horizontal="right" vertical="center"/>
      <protection locked="0"/>
    </xf>
    <xf numFmtId="3" fontId="20" fillId="57" borderId="8" xfId="0" applyNumberFormat="1" applyFont="1" applyFill="1" applyBorder="1" applyAlignment="1" applyProtection="1">
      <alignment horizontal="right" vertical="center"/>
      <protection locked="0"/>
    </xf>
    <xf numFmtId="3" fontId="19" fillId="57" borderId="21" xfId="0" applyNumberFormat="1" applyFont="1" applyFill="1" applyBorder="1" applyAlignment="1" applyProtection="1">
      <alignment horizontal="right" vertical="center"/>
      <protection locked="0"/>
    </xf>
    <xf numFmtId="3" fontId="20" fillId="56" borderId="7" xfId="0" applyNumberFormat="1" applyFont="1" applyFill="1" applyBorder="1" applyAlignment="1" applyProtection="1">
      <alignment horizontal="right" vertical="center"/>
    </xf>
    <xf numFmtId="3" fontId="19" fillId="56" borderId="0" xfId="0" applyNumberFormat="1" applyFont="1" applyFill="1" applyBorder="1" applyAlignment="1" applyProtection="1">
      <alignment vertical="center"/>
    </xf>
    <xf numFmtId="3" fontId="20" fillId="57" borderId="7" xfId="0" applyNumberFormat="1" applyFont="1" applyFill="1" applyBorder="1" applyAlignment="1" applyProtection="1">
      <protection locked="0"/>
    </xf>
    <xf numFmtId="3" fontId="19" fillId="57" borderId="0" xfId="0" applyNumberFormat="1" applyFont="1" applyFill="1" applyBorder="1" applyAlignment="1" applyProtection="1">
      <protection locked="0"/>
    </xf>
    <xf numFmtId="3" fontId="22" fillId="55" borderId="24" xfId="0" applyNumberFormat="1" applyFont="1" applyFill="1" applyBorder="1" applyAlignment="1" applyProtection="1">
      <alignment horizontal="center" vertical="center"/>
      <protection locked="0"/>
    </xf>
    <xf numFmtId="0" fontId="20" fillId="0" borderId="9" xfId="69" applyFont="1" applyFill="1" applyBorder="1" applyAlignment="1" applyProtection="1"/>
    <xf numFmtId="3" fontId="20" fillId="56" borderId="9" xfId="0" applyNumberFormat="1" applyFont="1" applyFill="1" applyBorder="1" applyAlignment="1" applyProtection="1">
      <protection locked="0"/>
    </xf>
    <xf numFmtId="0" fontId="19" fillId="56" borderId="28" xfId="0" applyFont="1" applyFill="1" applyBorder="1" applyAlignment="1"/>
    <xf numFmtId="3" fontId="20" fillId="57" borderId="9" xfId="0" applyNumberFormat="1" applyFont="1" applyFill="1" applyBorder="1" applyAlignment="1" applyProtection="1">
      <alignment horizontal="right" vertical="center"/>
      <protection locked="0"/>
    </xf>
    <xf numFmtId="167" fontId="20" fillId="57" borderId="9" xfId="0" applyNumberFormat="1" applyFont="1" applyFill="1" applyBorder="1" applyAlignment="1" applyProtection="1">
      <alignment horizontal="right" vertical="center"/>
      <protection locked="0"/>
    </xf>
    <xf numFmtId="167" fontId="19" fillId="57" borderId="28" xfId="0" applyNumberFormat="1" applyFont="1" applyFill="1" applyBorder="1" applyAlignment="1" applyProtection="1">
      <alignment horizontal="right" vertical="center"/>
      <protection locked="0"/>
    </xf>
    <xf numFmtId="165" fontId="20" fillId="57" borderId="7" xfId="0" applyNumberFormat="1" applyFont="1" applyFill="1" applyBorder="1" applyAlignment="1" applyProtection="1">
      <alignment horizontal="right" vertical="center"/>
      <protection locked="0"/>
    </xf>
    <xf numFmtId="165" fontId="19" fillId="57" borderId="0" xfId="0" applyNumberFormat="1" applyFont="1" applyFill="1" applyBorder="1" applyAlignment="1" applyProtection="1">
      <alignment horizontal="right" vertical="center"/>
      <protection locked="0"/>
    </xf>
    <xf numFmtId="0" fontId="75" fillId="0" borderId="0" xfId="0" applyFont="1" applyFill="1"/>
    <xf numFmtId="0" fontId="73" fillId="0" borderId="0" xfId="0" applyFont="1" applyFill="1"/>
    <xf numFmtId="167" fontId="20" fillId="56" borderId="7" xfId="0" applyNumberFormat="1" applyFont="1" applyFill="1" applyBorder="1" applyAlignment="1" applyProtection="1">
      <alignment vertical="center"/>
      <protection locked="0"/>
    </xf>
    <xf numFmtId="167" fontId="19" fillId="56" borderId="0" xfId="0" applyNumberFormat="1" applyFont="1" applyFill="1" applyBorder="1" applyAlignment="1" applyProtection="1">
      <alignment vertical="center"/>
      <protection locked="0"/>
    </xf>
    <xf numFmtId="3" fontId="19" fillId="56" borderId="0" xfId="0" applyNumberFormat="1" applyFont="1" applyFill="1" applyAlignment="1">
      <alignment horizontal="right" vertical="center"/>
    </xf>
    <xf numFmtId="3" fontId="19" fillId="56" borderId="0" xfId="0" applyNumberFormat="1" applyFont="1" applyFill="1" applyAlignment="1">
      <alignment vertical="center"/>
    </xf>
    <xf numFmtId="3" fontId="19" fillId="56" borderId="0" xfId="0" applyNumberFormat="1" applyFont="1" applyFill="1"/>
    <xf numFmtId="3" fontId="20" fillId="57" borderId="9" xfId="0" applyNumberFormat="1" applyFont="1" applyFill="1" applyBorder="1" applyAlignment="1" applyProtection="1">
      <protection locked="0"/>
    </xf>
    <xf numFmtId="3" fontId="19" fillId="57" borderId="28" xfId="0" applyNumberFormat="1" applyFont="1" applyFill="1" applyBorder="1" applyAlignment="1" applyProtection="1">
      <protection locked="0"/>
    </xf>
    <xf numFmtId="3" fontId="19" fillId="57" borderId="28" xfId="0" applyNumberFormat="1" applyFont="1" applyFill="1" applyBorder="1" applyProtection="1">
      <protection locked="0"/>
    </xf>
    <xf numFmtId="3" fontId="19" fillId="57" borderId="28" xfId="0" applyNumberFormat="1" applyFont="1" applyFill="1" applyBorder="1" applyAlignment="1" applyProtection="1">
      <alignment horizontal="right"/>
      <protection locked="0"/>
    </xf>
    <xf numFmtId="3" fontId="20" fillId="57" borderId="8" xfId="0" applyNumberFormat="1" applyFont="1" applyFill="1" applyBorder="1" applyAlignment="1" applyProtection="1">
      <alignment vertical="center"/>
      <protection locked="0"/>
    </xf>
    <xf numFmtId="3" fontId="19" fillId="57" borderId="21" xfId="0" applyNumberFormat="1" applyFont="1" applyFill="1" applyBorder="1" applyAlignment="1" applyProtection="1">
      <alignment vertical="center"/>
      <protection locked="0"/>
    </xf>
    <xf numFmtId="165" fontId="19" fillId="56" borderId="21" xfId="0" applyNumberFormat="1" applyFont="1" applyFill="1" applyBorder="1" applyAlignment="1" applyProtection="1">
      <alignment vertical="center"/>
      <protection locked="0"/>
    </xf>
    <xf numFmtId="3" fontId="19" fillId="56" borderId="21" xfId="0" applyNumberFormat="1" applyFont="1" applyFill="1" applyBorder="1" applyAlignment="1">
      <alignment vertical="center"/>
    </xf>
    <xf numFmtId="3" fontId="68" fillId="0" borderId="7" xfId="93" applyNumberFormat="1" applyFont="1" applyFill="1" applyBorder="1" applyAlignment="1" applyProtection="1">
      <alignment horizontal="left" vertical="center"/>
    </xf>
    <xf numFmtId="3" fontId="19" fillId="0" borderId="0" xfId="0" applyNumberFormat="1" applyFont="1" applyFill="1" applyBorder="1" applyAlignment="1" applyProtection="1">
      <alignment horizontal="left" vertical="center"/>
      <protection locked="0"/>
    </xf>
    <xf numFmtId="3" fontId="19" fillId="0" borderId="0" xfId="0" applyNumberFormat="1" applyFont="1" applyAlignment="1" applyProtection="1">
      <alignment horizontal="left" vertical="center" wrapText="1"/>
      <protection locked="0"/>
    </xf>
    <xf numFmtId="3" fontId="19" fillId="0" borderId="0" xfId="0" applyNumberFormat="1" applyFont="1" applyFill="1" applyAlignment="1" applyProtection="1">
      <alignment horizontal="left"/>
    </xf>
    <xf numFmtId="0" fontId="20" fillId="0" borderId="23" xfId="0" applyFont="1" applyFill="1" applyBorder="1" applyAlignment="1" applyProtection="1">
      <alignment wrapText="1"/>
    </xf>
    <xf numFmtId="0" fontId="20" fillId="0" borderId="23" xfId="0" applyFont="1" applyFill="1" applyBorder="1" applyAlignment="1" applyProtection="1">
      <alignment vertical="center" wrapText="1"/>
    </xf>
    <xf numFmtId="0" fontId="20" fillId="0" borderId="26" xfId="0" applyFont="1" applyFill="1" applyBorder="1" applyAlignment="1" applyProtection="1">
      <alignment vertical="center" wrapText="1"/>
    </xf>
    <xf numFmtId="3" fontId="19" fillId="56" borderId="28" xfId="0" applyNumberFormat="1" applyFont="1" applyFill="1" applyBorder="1" applyAlignment="1">
      <alignment vertical="center"/>
    </xf>
    <xf numFmtId="3" fontId="19" fillId="56" borderId="21" xfId="0" applyNumberFormat="1" applyFont="1" applyFill="1" applyBorder="1" applyAlignment="1">
      <alignment horizontal="right" vertical="center"/>
    </xf>
    <xf numFmtId="165" fontId="20" fillId="56" borderId="8" xfId="0" applyNumberFormat="1" applyFont="1" applyFill="1" applyBorder="1" applyAlignment="1" applyProtection="1">
      <alignment horizontal="right" vertical="center"/>
      <protection locked="0"/>
    </xf>
    <xf numFmtId="165" fontId="19" fillId="56" borderId="21" xfId="0" applyNumberFormat="1" applyFont="1" applyFill="1" applyBorder="1" applyAlignment="1" applyProtection="1">
      <alignment horizontal="right" vertical="center"/>
      <protection locked="0"/>
    </xf>
    <xf numFmtId="3" fontId="20" fillId="0" borderId="9" xfId="69" applyNumberFormat="1" applyFont="1" applyFill="1" applyBorder="1" applyAlignment="1" applyProtection="1">
      <alignment vertical="center"/>
    </xf>
    <xf numFmtId="167" fontId="20" fillId="0" borderId="0" xfId="0" applyNumberFormat="1" applyFont="1" applyFill="1" applyBorder="1" applyAlignment="1" applyProtection="1">
      <alignment vertical="center"/>
      <protection locked="0"/>
    </xf>
    <xf numFmtId="167" fontId="19" fillId="0" borderId="0" xfId="0" applyNumberFormat="1" applyFont="1" applyFill="1" applyBorder="1" applyAlignment="1" applyProtection="1">
      <alignment vertical="center"/>
      <protection locked="0"/>
    </xf>
    <xf numFmtId="0" fontId="20" fillId="0" borderId="7" xfId="0" applyFont="1" applyFill="1" applyBorder="1" applyAlignment="1" applyProtection="1">
      <alignment wrapText="1"/>
    </xf>
    <xf numFmtId="3" fontId="18" fillId="0" borderId="0" xfId="0" applyNumberFormat="1" applyFont="1" applyFill="1" applyBorder="1" applyAlignment="1" applyProtection="1">
      <alignment horizontal="left" vertical="center" indent="4"/>
    </xf>
    <xf numFmtId="165" fontId="45" fillId="0" borderId="0" xfId="0" applyNumberFormat="1" applyFont="1" applyFill="1" applyBorder="1" applyAlignment="1" applyProtection="1">
      <alignment horizontal="left" vertical="center" indent="4"/>
    </xf>
    <xf numFmtId="0" fontId="20" fillId="0" borderId="9" xfId="0" applyFont="1" applyFill="1" applyBorder="1" applyAlignment="1" applyProtection="1">
      <alignment vertical="center"/>
    </xf>
    <xf numFmtId="167" fontId="20" fillId="56" borderId="8" xfId="0" applyNumberFormat="1" applyFont="1" applyFill="1" applyBorder="1" applyAlignment="1" applyProtection="1">
      <alignment horizontal="right" vertical="center"/>
      <protection locked="0"/>
    </xf>
    <xf numFmtId="167" fontId="19" fillId="56" borderId="21" xfId="0" applyNumberFormat="1" applyFont="1" applyFill="1" applyBorder="1" applyAlignment="1" applyProtection="1">
      <alignment horizontal="right" vertical="center"/>
      <protection locked="0"/>
    </xf>
    <xf numFmtId="3" fontId="20" fillId="56" borderId="7" xfId="0" applyNumberFormat="1" applyFont="1" applyFill="1" applyBorder="1" applyAlignment="1" applyProtection="1">
      <protection locked="0"/>
    </xf>
    <xf numFmtId="0" fontId="19" fillId="56" borderId="0" xfId="0" applyFont="1" applyFill="1" applyAlignment="1"/>
    <xf numFmtId="3" fontId="19" fillId="56" borderId="0" xfId="0" applyNumberFormat="1" applyFont="1" applyFill="1" applyBorder="1" applyAlignment="1" applyProtection="1">
      <alignment vertical="center"/>
      <protection locked="0"/>
    </xf>
    <xf numFmtId="165" fontId="20" fillId="56" borderId="8" xfId="0" applyNumberFormat="1" applyFont="1" applyFill="1" applyBorder="1" applyAlignment="1" applyProtection="1">
      <alignment vertical="center"/>
      <protection locked="0"/>
    </xf>
    <xf numFmtId="0" fontId="19" fillId="56" borderId="0" xfId="0" applyFont="1" applyFill="1" applyBorder="1" applyAlignment="1">
      <alignment vertical="center"/>
    </xf>
    <xf numFmtId="0" fontId="46" fillId="0" borderId="0" xfId="0" applyFont="1" applyFill="1" applyAlignment="1" applyProtection="1"/>
    <xf numFmtId="165" fontId="19" fillId="0" borderId="7" xfId="0" applyNumberFormat="1" applyFont="1" applyFill="1" applyBorder="1" applyAlignment="1">
      <alignment horizontal="left" vertical="center" indent="2"/>
    </xf>
    <xf numFmtId="0" fontId="20" fillId="0" borderId="7" xfId="0" applyNumberFormat="1" applyFont="1" applyFill="1" applyBorder="1" applyAlignment="1" applyProtection="1">
      <alignment horizontal="left" vertical="center" indent="2"/>
    </xf>
    <xf numFmtId="165" fontId="20" fillId="0" borderId="7" xfId="0" applyNumberFormat="1" applyFont="1" applyFill="1" applyBorder="1" applyAlignment="1" applyProtection="1">
      <alignment horizontal="left" vertical="center"/>
    </xf>
    <xf numFmtId="3" fontId="46" fillId="0" borderId="0" xfId="0" applyNumberFormat="1" applyFont="1" applyFill="1" applyBorder="1" applyAlignment="1" applyProtection="1">
      <alignment horizontal="left" vertical="center" wrapText="1"/>
    </xf>
    <xf numFmtId="3" fontId="19" fillId="0" borderId="7" xfId="0" applyNumberFormat="1" applyFont="1" applyFill="1" applyBorder="1" applyAlignment="1" applyProtection="1">
      <alignment horizontal="left" vertical="center" indent="3"/>
    </xf>
    <xf numFmtId="3" fontId="26" fillId="0" borderId="0" xfId="0" applyNumberFormat="1" applyFont="1" applyFill="1" applyBorder="1" applyAlignment="1" applyProtection="1">
      <alignment horizontal="left" vertical="center" wrapText="1"/>
    </xf>
    <xf numFmtId="167" fontId="19" fillId="0" borderId="0" xfId="0" applyNumberFormat="1" applyFont="1" applyFill="1" applyAlignment="1" applyProtection="1">
      <alignment horizontal="left" vertical="center"/>
    </xf>
    <xf numFmtId="0" fontId="19" fillId="0" borderId="0" xfId="0" applyFont="1" applyFill="1" applyAlignment="1">
      <alignment horizontal="left" vertical="center" wrapText="1"/>
    </xf>
    <xf numFmtId="0" fontId="19" fillId="0" borderId="0" xfId="0" applyFont="1" applyFill="1" applyAlignment="1">
      <alignment horizontal="left" vertical="center"/>
    </xf>
    <xf numFmtId="3" fontId="46" fillId="0" borderId="7" xfId="0" applyNumberFormat="1" applyFont="1" applyFill="1" applyBorder="1" applyAlignment="1" applyProtection="1">
      <alignment vertical="center"/>
    </xf>
    <xf numFmtId="3" fontId="26" fillId="0" borderId="8" xfId="0" applyNumberFormat="1" applyFont="1" applyFill="1" applyBorder="1" applyAlignment="1" applyProtection="1">
      <alignment horizontal="left" vertical="center" indent="2"/>
    </xf>
    <xf numFmtId="49" fontId="19" fillId="0" borderId="0" xfId="0" applyNumberFormat="1" applyFont="1" applyFill="1" applyBorder="1" applyAlignment="1" applyProtection="1">
      <alignment horizontal="left" vertical="center" wrapText="1"/>
    </xf>
    <xf numFmtId="3" fontId="68" fillId="0" borderId="0" xfId="0" applyNumberFormat="1" applyFont="1" applyFill="1" applyBorder="1" applyAlignment="1" applyProtection="1">
      <alignment vertical="center" wrapText="1"/>
    </xf>
    <xf numFmtId="3" fontId="26" fillId="0" borderId="0" xfId="93" applyNumberFormat="1" applyFont="1" applyFill="1" applyBorder="1" applyAlignment="1" applyProtection="1">
      <alignment horizontal="left" vertical="center" wrapText="1"/>
    </xf>
    <xf numFmtId="165" fontId="20" fillId="0" borderId="7" xfId="0" applyNumberFormat="1" applyFont="1" applyFill="1" applyBorder="1" applyAlignment="1" applyProtection="1">
      <alignment vertical="center" wrapText="1"/>
    </xf>
    <xf numFmtId="3" fontId="26" fillId="0" borderId="0" xfId="0" applyNumberFormat="1" applyFont="1" applyFill="1" applyBorder="1" applyAlignment="1" applyProtection="1">
      <alignment horizontal="left" vertical="center"/>
    </xf>
    <xf numFmtId="0" fontId="19" fillId="0" borderId="7" xfId="334" applyNumberFormat="1" applyFont="1" applyFill="1" applyBorder="1" applyAlignment="1">
      <alignment horizontal="left" vertical="center" wrapText="1" indent="4"/>
    </xf>
    <xf numFmtId="165" fontId="20" fillId="0" borderId="7" xfId="334" applyNumberFormat="1" applyFont="1" applyFill="1" applyBorder="1" applyAlignment="1">
      <alignment horizontal="left" vertical="center" wrapText="1" indent="2"/>
    </xf>
    <xf numFmtId="0" fontId="19" fillId="0" borderId="8" xfId="334" applyNumberFormat="1" applyFont="1" applyFill="1" applyBorder="1" applyAlignment="1">
      <alignment horizontal="left" vertical="center" wrapText="1" indent="4"/>
    </xf>
    <xf numFmtId="3" fontId="19" fillId="0" borderId="0" xfId="0" applyNumberFormat="1" applyFont="1" applyFill="1" applyAlignment="1" applyProtection="1">
      <alignment horizontal="left" wrapText="1"/>
    </xf>
    <xf numFmtId="3" fontId="45" fillId="0" borderId="0" xfId="0" applyNumberFormat="1" applyFont="1" applyFill="1" applyBorder="1" applyAlignment="1">
      <alignment horizontal="left" vertical="center"/>
    </xf>
    <xf numFmtId="165" fontId="19" fillId="0" borderId="8" xfId="0" applyNumberFormat="1" applyFont="1" applyFill="1" applyBorder="1" applyAlignment="1" applyProtection="1">
      <alignment horizontal="left" vertical="center"/>
    </xf>
    <xf numFmtId="0" fontId="19" fillId="0" borderId="8" xfId="0" applyFont="1" applyFill="1" applyBorder="1" applyAlignment="1" applyProtection="1">
      <alignment horizontal="left" vertical="center" wrapText="1" indent="2"/>
    </xf>
    <xf numFmtId="0" fontId="20" fillId="0" borderId="8"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3" fontId="20" fillId="0" borderId="9" xfId="0" applyNumberFormat="1" applyFont="1" applyFill="1" applyBorder="1" applyAlignment="1">
      <alignment horizontal="left" vertical="center" wrapText="1"/>
    </xf>
    <xf numFmtId="3" fontId="19" fillId="0" borderId="8" xfId="0" applyNumberFormat="1" applyFont="1" applyFill="1" applyBorder="1" applyAlignment="1">
      <alignment horizontal="left" vertical="center" wrapText="1" indent="4"/>
    </xf>
    <xf numFmtId="0" fontId="68" fillId="0" borderId="0" xfId="0" applyFont="1" applyFill="1" applyAlignment="1">
      <alignment vertical="center" wrapText="1"/>
    </xf>
    <xf numFmtId="0" fontId="19" fillId="0" borderId="28" xfId="0" applyFont="1" applyFill="1" applyBorder="1" applyAlignment="1" applyProtection="1">
      <alignment vertical="center" wrapText="1"/>
    </xf>
    <xf numFmtId="3" fontId="26" fillId="0" borderId="0" xfId="0" applyNumberFormat="1" applyFont="1" applyFill="1" applyBorder="1" applyProtection="1"/>
    <xf numFmtId="3" fontId="25" fillId="0" borderId="7" xfId="0" applyNumberFormat="1" applyFont="1" applyFill="1" applyBorder="1" applyAlignment="1" applyProtection="1">
      <alignment vertical="center"/>
    </xf>
    <xf numFmtId="3" fontId="45" fillId="0" borderId="0" xfId="0" applyNumberFormat="1" applyFont="1" applyFill="1" applyBorder="1" applyAlignment="1" applyProtection="1">
      <alignment horizontal="left" vertical="center" indent="4"/>
    </xf>
    <xf numFmtId="0" fontId="73" fillId="0" borderId="21" xfId="0" applyFont="1" applyFill="1" applyBorder="1" applyAlignment="1" applyProtection="1">
      <alignment horizontal="left" vertical="center" wrapText="1" readingOrder="1"/>
      <protection locked="0"/>
    </xf>
    <xf numFmtId="0" fontId="87" fillId="0" borderId="0" xfId="0" applyFont="1"/>
    <xf numFmtId="0" fontId="87" fillId="0" borderId="0" xfId="0" applyFont="1" applyAlignment="1">
      <alignment vertical="top"/>
    </xf>
    <xf numFmtId="3" fontId="89" fillId="0" borderId="0" xfId="0" applyNumberFormat="1" applyFont="1" applyFill="1" applyAlignment="1" applyProtection="1">
      <alignment vertical="center"/>
    </xf>
    <xf numFmtId="0" fontId="87" fillId="0" borderId="0" xfId="0" applyFont="1" applyAlignment="1"/>
    <xf numFmtId="0" fontId="0" fillId="0" borderId="0" xfId="0" applyAlignment="1"/>
    <xf numFmtId="0" fontId="90" fillId="0" borderId="0" xfId="0" applyFont="1" applyAlignment="1"/>
    <xf numFmtId="0" fontId="91" fillId="0" borderId="0" xfId="0" applyFont="1" applyAlignment="1"/>
    <xf numFmtId="0" fontId="92" fillId="0" borderId="21" xfId="0" applyFont="1" applyBorder="1" applyAlignment="1"/>
    <xf numFmtId="0" fontId="90" fillId="0" borderId="0" xfId="0" applyFont="1" applyAlignment="1">
      <alignment vertical="top"/>
    </xf>
    <xf numFmtId="0" fontId="93" fillId="0" borderId="21" xfId="0" applyFont="1" applyBorder="1" applyAlignment="1"/>
    <xf numFmtId="0" fontId="90" fillId="0" borderId="28" xfId="0" applyFont="1" applyBorder="1" applyAlignment="1"/>
    <xf numFmtId="0" fontId="88" fillId="0" borderId="0" xfId="0" applyFont="1" applyAlignment="1">
      <alignment wrapText="1"/>
    </xf>
    <xf numFmtId="0" fontId="94" fillId="0" borderId="0" xfId="878" applyFont="1" applyAlignment="1">
      <alignment wrapText="1"/>
    </xf>
    <xf numFmtId="0" fontId="94" fillId="0" borderId="28" xfId="878" applyFont="1" applyBorder="1" applyAlignment="1">
      <alignment wrapText="1"/>
    </xf>
    <xf numFmtId="0" fontId="87" fillId="0" borderId="0" xfId="0" applyFont="1" applyAlignment="1">
      <alignment wrapText="1"/>
    </xf>
    <xf numFmtId="0" fontId="93" fillId="0" borderId="0" xfId="0" applyFont="1" applyBorder="1" applyAlignment="1"/>
    <xf numFmtId="0" fontId="87" fillId="0" borderId="0" xfId="0" applyFont="1" applyBorder="1" applyAlignment="1"/>
    <xf numFmtId="0" fontId="94" fillId="0" borderId="24" xfId="878" applyFont="1" applyBorder="1" applyAlignment="1">
      <alignment wrapText="1"/>
    </xf>
    <xf numFmtId="0" fontId="90" fillId="0" borderId="28" xfId="0" applyFont="1" applyBorder="1" applyAlignment="1">
      <alignment wrapText="1"/>
    </xf>
    <xf numFmtId="0" fontId="84" fillId="0" borderId="0" xfId="878" applyAlignment="1">
      <alignment vertical="center"/>
    </xf>
    <xf numFmtId="0" fontId="86" fillId="0" borderId="0" xfId="0" applyFont="1" applyAlignment="1">
      <alignment horizontal="center" vertical="center"/>
    </xf>
  </cellXfs>
  <cellStyles count="12667">
    <cellStyle name="20 % - Accent1" xfId="1" builtinId="30" customBuiltin="1"/>
    <cellStyle name="20 % - Accent1 2" xfId="2"/>
    <cellStyle name="20 % - Accent1 2 10" xfId="480"/>
    <cellStyle name="20 % - Accent1 2 10 2" xfId="1271"/>
    <cellStyle name="20 % - Accent1 2 10 2 2" xfId="7559"/>
    <cellStyle name="20 % - Accent1 2 10 3" xfId="2056"/>
    <cellStyle name="20 % - Accent1 2 10 3 2" xfId="8344"/>
    <cellStyle name="20 % - Accent1 2 10 4" xfId="2841"/>
    <cellStyle name="20 % - Accent1 2 10 4 2" xfId="9129"/>
    <cellStyle name="20 % - Accent1 2 10 5" xfId="3630"/>
    <cellStyle name="20 % - Accent1 2 10 5 2" xfId="9918"/>
    <cellStyle name="20 % - Accent1 2 10 6" xfId="4419"/>
    <cellStyle name="20 % - Accent1 2 10 6 2" xfId="10704"/>
    <cellStyle name="20 % - Accent1 2 10 7" xfId="5205"/>
    <cellStyle name="20 % - Accent1 2 10 7 2" xfId="11490"/>
    <cellStyle name="20 % - Accent1 2 10 8" xfId="5989"/>
    <cellStyle name="20 % - Accent1 2 10 8 2" xfId="12274"/>
    <cellStyle name="20 % - Accent1 2 10 9" xfId="6774"/>
    <cellStyle name="20 % - Accent1 2 11" xfId="879"/>
    <cellStyle name="20 % - Accent1 2 11 2" xfId="7167"/>
    <cellStyle name="20 % - Accent1 2 12" xfId="1664"/>
    <cellStyle name="20 % - Accent1 2 12 2" xfId="7952"/>
    <cellStyle name="20 % - Accent1 2 13" xfId="2449"/>
    <cellStyle name="20 % - Accent1 2 13 2" xfId="8737"/>
    <cellStyle name="20 % - Accent1 2 14" xfId="3238"/>
    <cellStyle name="20 % - Accent1 2 14 2" xfId="9526"/>
    <cellStyle name="20 % - Accent1 2 15" xfId="4027"/>
    <cellStyle name="20 % - Accent1 2 15 2" xfId="10312"/>
    <cellStyle name="20 % - Accent1 2 16" xfId="4813"/>
    <cellStyle name="20 % - Accent1 2 16 2" xfId="11098"/>
    <cellStyle name="20 % - Accent1 2 17" xfId="5597"/>
    <cellStyle name="20 % - Accent1 2 17 2" xfId="11882"/>
    <cellStyle name="20 % - Accent1 2 18" xfId="6382"/>
    <cellStyle name="20 % - Accent1 2 2" xfId="94"/>
    <cellStyle name="20 % - Accent1 2 2 10" xfId="893"/>
    <cellStyle name="20 % - Accent1 2 2 10 2" xfId="7181"/>
    <cellStyle name="20 % - Accent1 2 2 11" xfId="1678"/>
    <cellStyle name="20 % - Accent1 2 2 11 2" xfId="7966"/>
    <cellStyle name="20 % - Accent1 2 2 12" xfId="2463"/>
    <cellStyle name="20 % - Accent1 2 2 12 2" xfId="8751"/>
    <cellStyle name="20 % - Accent1 2 2 13" xfId="3252"/>
    <cellStyle name="20 % - Accent1 2 2 13 2" xfId="9540"/>
    <cellStyle name="20 % - Accent1 2 2 14" xfId="4041"/>
    <cellStyle name="20 % - Accent1 2 2 14 2" xfId="10326"/>
    <cellStyle name="20 % - Accent1 2 2 15" xfId="4827"/>
    <cellStyle name="20 % - Accent1 2 2 15 2" xfId="11112"/>
    <cellStyle name="20 % - Accent1 2 2 16" xfId="5611"/>
    <cellStyle name="20 % - Accent1 2 2 16 2" xfId="11896"/>
    <cellStyle name="20 % - Accent1 2 2 17" xfId="6396"/>
    <cellStyle name="20 % - Accent1 2 2 2" xfId="125"/>
    <cellStyle name="20 % - Accent1 2 2 2 10" xfId="5639"/>
    <cellStyle name="20 % - Accent1 2 2 2 10 2" xfId="11924"/>
    <cellStyle name="20 % - Accent1 2 2 2 11" xfId="6424"/>
    <cellStyle name="20 % - Accent1 2 2 2 2" xfId="321"/>
    <cellStyle name="20 % - Accent1 2 2 2 2 10" xfId="6620"/>
    <cellStyle name="20 % - Accent1 2 2 2 2 2" xfId="718"/>
    <cellStyle name="20 % - Accent1 2 2 2 2 2 2" xfId="1509"/>
    <cellStyle name="20 % - Accent1 2 2 2 2 2 2 2" xfId="7797"/>
    <cellStyle name="20 % - Accent1 2 2 2 2 2 3" xfId="2294"/>
    <cellStyle name="20 % - Accent1 2 2 2 2 2 3 2" xfId="8582"/>
    <cellStyle name="20 % - Accent1 2 2 2 2 2 4" xfId="3079"/>
    <cellStyle name="20 % - Accent1 2 2 2 2 2 4 2" xfId="9367"/>
    <cellStyle name="20 % - Accent1 2 2 2 2 2 5" xfId="3868"/>
    <cellStyle name="20 % - Accent1 2 2 2 2 2 5 2" xfId="10156"/>
    <cellStyle name="20 % - Accent1 2 2 2 2 2 6" xfId="4657"/>
    <cellStyle name="20 % - Accent1 2 2 2 2 2 6 2" xfId="10942"/>
    <cellStyle name="20 % - Accent1 2 2 2 2 2 7" xfId="5443"/>
    <cellStyle name="20 % - Accent1 2 2 2 2 2 7 2" xfId="11728"/>
    <cellStyle name="20 % - Accent1 2 2 2 2 2 8" xfId="6227"/>
    <cellStyle name="20 % - Accent1 2 2 2 2 2 8 2" xfId="12512"/>
    <cellStyle name="20 % - Accent1 2 2 2 2 2 9" xfId="7012"/>
    <cellStyle name="20 % - Accent1 2 2 2 2 3" xfId="1117"/>
    <cellStyle name="20 % - Accent1 2 2 2 2 3 2" xfId="7405"/>
    <cellStyle name="20 % - Accent1 2 2 2 2 4" xfId="1902"/>
    <cellStyle name="20 % - Accent1 2 2 2 2 4 2" xfId="8190"/>
    <cellStyle name="20 % - Accent1 2 2 2 2 5" xfId="2687"/>
    <cellStyle name="20 % - Accent1 2 2 2 2 5 2" xfId="8975"/>
    <cellStyle name="20 % - Accent1 2 2 2 2 6" xfId="3476"/>
    <cellStyle name="20 % - Accent1 2 2 2 2 6 2" xfId="9764"/>
    <cellStyle name="20 % - Accent1 2 2 2 2 7" xfId="4265"/>
    <cellStyle name="20 % - Accent1 2 2 2 2 7 2" xfId="10550"/>
    <cellStyle name="20 % - Accent1 2 2 2 2 8" xfId="5051"/>
    <cellStyle name="20 % - Accent1 2 2 2 2 8 2" xfId="11336"/>
    <cellStyle name="20 % - Accent1 2 2 2 2 9" xfId="5835"/>
    <cellStyle name="20 % - Accent1 2 2 2 2 9 2" xfId="12120"/>
    <cellStyle name="20 % - Accent1 2 2 2 3" xfId="522"/>
    <cellStyle name="20 % - Accent1 2 2 2 3 2" xfId="1313"/>
    <cellStyle name="20 % - Accent1 2 2 2 3 2 2" xfId="7601"/>
    <cellStyle name="20 % - Accent1 2 2 2 3 3" xfId="2098"/>
    <cellStyle name="20 % - Accent1 2 2 2 3 3 2" xfId="8386"/>
    <cellStyle name="20 % - Accent1 2 2 2 3 4" xfId="2883"/>
    <cellStyle name="20 % - Accent1 2 2 2 3 4 2" xfId="9171"/>
    <cellStyle name="20 % - Accent1 2 2 2 3 5" xfId="3672"/>
    <cellStyle name="20 % - Accent1 2 2 2 3 5 2" xfId="9960"/>
    <cellStyle name="20 % - Accent1 2 2 2 3 6" xfId="4461"/>
    <cellStyle name="20 % - Accent1 2 2 2 3 6 2" xfId="10746"/>
    <cellStyle name="20 % - Accent1 2 2 2 3 7" xfId="5247"/>
    <cellStyle name="20 % - Accent1 2 2 2 3 7 2" xfId="11532"/>
    <cellStyle name="20 % - Accent1 2 2 2 3 8" xfId="6031"/>
    <cellStyle name="20 % - Accent1 2 2 2 3 8 2" xfId="12316"/>
    <cellStyle name="20 % - Accent1 2 2 2 3 9" xfId="6816"/>
    <cellStyle name="20 % - Accent1 2 2 2 4" xfId="921"/>
    <cellStyle name="20 % - Accent1 2 2 2 4 2" xfId="7209"/>
    <cellStyle name="20 % - Accent1 2 2 2 5" xfId="1706"/>
    <cellStyle name="20 % - Accent1 2 2 2 5 2" xfId="7994"/>
    <cellStyle name="20 % - Accent1 2 2 2 6" xfId="2491"/>
    <cellStyle name="20 % - Accent1 2 2 2 6 2" xfId="8779"/>
    <cellStyle name="20 % - Accent1 2 2 2 7" xfId="3280"/>
    <cellStyle name="20 % - Accent1 2 2 2 7 2" xfId="9568"/>
    <cellStyle name="20 % - Accent1 2 2 2 8" xfId="4069"/>
    <cellStyle name="20 % - Accent1 2 2 2 8 2" xfId="10354"/>
    <cellStyle name="20 % - Accent1 2 2 2 9" xfId="4855"/>
    <cellStyle name="20 % - Accent1 2 2 2 9 2" xfId="11140"/>
    <cellStyle name="20 % - Accent1 2 2 3" xfId="153"/>
    <cellStyle name="20 % - Accent1 2 2 3 10" xfId="5667"/>
    <cellStyle name="20 % - Accent1 2 2 3 10 2" xfId="11952"/>
    <cellStyle name="20 % - Accent1 2 2 3 11" xfId="6452"/>
    <cellStyle name="20 % - Accent1 2 2 3 2" xfId="349"/>
    <cellStyle name="20 % - Accent1 2 2 3 2 10" xfId="6648"/>
    <cellStyle name="20 % - Accent1 2 2 3 2 2" xfId="746"/>
    <cellStyle name="20 % - Accent1 2 2 3 2 2 2" xfId="1537"/>
    <cellStyle name="20 % - Accent1 2 2 3 2 2 2 2" xfId="7825"/>
    <cellStyle name="20 % - Accent1 2 2 3 2 2 3" xfId="2322"/>
    <cellStyle name="20 % - Accent1 2 2 3 2 2 3 2" xfId="8610"/>
    <cellStyle name="20 % - Accent1 2 2 3 2 2 4" xfId="3107"/>
    <cellStyle name="20 % - Accent1 2 2 3 2 2 4 2" xfId="9395"/>
    <cellStyle name="20 % - Accent1 2 2 3 2 2 5" xfId="3896"/>
    <cellStyle name="20 % - Accent1 2 2 3 2 2 5 2" xfId="10184"/>
    <cellStyle name="20 % - Accent1 2 2 3 2 2 6" xfId="4685"/>
    <cellStyle name="20 % - Accent1 2 2 3 2 2 6 2" xfId="10970"/>
    <cellStyle name="20 % - Accent1 2 2 3 2 2 7" xfId="5471"/>
    <cellStyle name="20 % - Accent1 2 2 3 2 2 7 2" xfId="11756"/>
    <cellStyle name="20 % - Accent1 2 2 3 2 2 8" xfId="6255"/>
    <cellStyle name="20 % - Accent1 2 2 3 2 2 8 2" xfId="12540"/>
    <cellStyle name="20 % - Accent1 2 2 3 2 2 9" xfId="7040"/>
    <cellStyle name="20 % - Accent1 2 2 3 2 3" xfId="1145"/>
    <cellStyle name="20 % - Accent1 2 2 3 2 3 2" xfId="7433"/>
    <cellStyle name="20 % - Accent1 2 2 3 2 4" xfId="1930"/>
    <cellStyle name="20 % - Accent1 2 2 3 2 4 2" xfId="8218"/>
    <cellStyle name="20 % - Accent1 2 2 3 2 5" xfId="2715"/>
    <cellStyle name="20 % - Accent1 2 2 3 2 5 2" xfId="9003"/>
    <cellStyle name="20 % - Accent1 2 2 3 2 6" xfId="3504"/>
    <cellStyle name="20 % - Accent1 2 2 3 2 6 2" xfId="9792"/>
    <cellStyle name="20 % - Accent1 2 2 3 2 7" xfId="4293"/>
    <cellStyle name="20 % - Accent1 2 2 3 2 7 2" xfId="10578"/>
    <cellStyle name="20 % - Accent1 2 2 3 2 8" xfId="5079"/>
    <cellStyle name="20 % - Accent1 2 2 3 2 8 2" xfId="11364"/>
    <cellStyle name="20 % - Accent1 2 2 3 2 9" xfId="5863"/>
    <cellStyle name="20 % - Accent1 2 2 3 2 9 2" xfId="12148"/>
    <cellStyle name="20 % - Accent1 2 2 3 3" xfId="550"/>
    <cellStyle name="20 % - Accent1 2 2 3 3 2" xfId="1341"/>
    <cellStyle name="20 % - Accent1 2 2 3 3 2 2" xfId="7629"/>
    <cellStyle name="20 % - Accent1 2 2 3 3 3" xfId="2126"/>
    <cellStyle name="20 % - Accent1 2 2 3 3 3 2" xfId="8414"/>
    <cellStyle name="20 % - Accent1 2 2 3 3 4" xfId="2911"/>
    <cellStyle name="20 % - Accent1 2 2 3 3 4 2" xfId="9199"/>
    <cellStyle name="20 % - Accent1 2 2 3 3 5" xfId="3700"/>
    <cellStyle name="20 % - Accent1 2 2 3 3 5 2" xfId="9988"/>
    <cellStyle name="20 % - Accent1 2 2 3 3 6" xfId="4489"/>
    <cellStyle name="20 % - Accent1 2 2 3 3 6 2" xfId="10774"/>
    <cellStyle name="20 % - Accent1 2 2 3 3 7" xfId="5275"/>
    <cellStyle name="20 % - Accent1 2 2 3 3 7 2" xfId="11560"/>
    <cellStyle name="20 % - Accent1 2 2 3 3 8" xfId="6059"/>
    <cellStyle name="20 % - Accent1 2 2 3 3 8 2" xfId="12344"/>
    <cellStyle name="20 % - Accent1 2 2 3 3 9" xfId="6844"/>
    <cellStyle name="20 % - Accent1 2 2 3 4" xfId="949"/>
    <cellStyle name="20 % - Accent1 2 2 3 4 2" xfId="7237"/>
    <cellStyle name="20 % - Accent1 2 2 3 5" xfId="1734"/>
    <cellStyle name="20 % - Accent1 2 2 3 5 2" xfId="8022"/>
    <cellStyle name="20 % - Accent1 2 2 3 6" xfId="2519"/>
    <cellStyle name="20 % - Accent1 2 2 3 6 2" xfId="8807"/>
    <cellStyle name="20 % - Accent1 2 2 3 7" xfId="3308"/>
    <cellStyle name="20 % - Accent1 2 2 3 7 2" xfId="9596"/>
    <cellStyle name="20 % - Accent1 2 2 3 8" xfId="4097"/>
    <cellStyle name="20 % - Accent1 2 2 3 8 2" xfId="10382"/>
    <cellStyle name="20 % - Accent1 2 2 3 9" xfId="4883"/>
    <cellStyle name="20 % - Accent1 2 2 3 9 2" xfId="11168"/>
    <cellStyle name="20 % - Accent1 2 2 4" xfId="181"/>
    <cellStyle name="20 % - Accent1 2 2 4 10" xfId="5695"/>
    <cellStyle name="20 % - Accent1 2 2 4 10 2" xfId="11980"/>
    <cellStyle name="20 % - Accent1 2 2 4 11" xfId="6480"/>
    <cellStyle name="20 % - Accent1 2 2 4 2" xfId="377"/>
    <cellStyle name="20 % - Accent1 2 2 4 2 10" xfId="6676"/>
    <cellStyle name="20 % - Accent1 2 2 4 2 2" xfId="774"/>
    <cellStyle name="20 % - Accent1 2 2 4 2 2 2" xfId="1565"/>
    <cellStyle name="20 % - Accent1 2 2 4 2 2 2 2" xfId="7853"/>
    <cellStyle name="20 % - Accent1 2 2 4 2 2 3" xfId="2350"/>
    <cellStyle name="20 % - Accent1 2 2 4 2 2 3 2" xfId="8638"/>
    <cellStyle name="20 % - Accent1 2 2 4 2 2 4" xfId="3135"/>
    <cellStyle name="20 % - Accent1 2 2 4 2 2 4 2" xfId="9423"/>
    <cellStyle name="20 % - Accent1 2 2 4 2 2 5" xfId="3924"/>
    <cellStyle name="20 % - Accent1 2 2 4 2 2 5 2" xfId="10212"/>
    <cellStyle name="20 % - Accent1 2 2 4 2 2 6" xfId="4713"/>
    <cellStyle name="20 % - Accent1 2 2 4 2 2 6 2" xfId="10998"/>
    <cellStyle name="20 % - Accent1 2 2 4 2 2 7" xfId="5499"/>
    <cellStyle name="20 % - Accent1 2 2 4 2 2 7 2" xfId="11784"/>
    <cellStyle name="20 % - Accent1 2 2 4 2 2 8" xfId="6283"/>
    <cellStyle name="20 % - Accent1 2 2 4 2 2 8 2" xfId="12568"/>
    <cellStyle name="20 % - Accent1 2 2 4 2 2 9" xfId="7068"/>
    <cellStyle name="20 % - Accent1 2 2 4 2 3" xfId="1173"/>
    <cellStyle name="20 % - Accent1 2 2 4 2 3 2" xfId="7461"/>
    <cellStyle name="20 % - Accent1 2 2 4 2 4" xfId="1958"/>
    <cellStyle name="20 % - Accent1 2 2 4 2 4 2" xfId="8246"/>
    <cellStyle name="20 % - Accent1 2 2 4 2 5" xfId="2743"/>
    <cellStyle name="20 % - Accent1 2 2 4 2 5 2" xfId="9031"/>
    <cellStyle name="20 % - Accent1 2 2 4 2 6" xfId="3532"/>
    <cellStyle name="20 % - Accent1 2 2 4 2 6 2" xfId="9820"/>
    <cellStyle name="20 % - Accent1 2 2 4 2 7" xfId="4321"/>
    <cellStyle name="20 % - Accent1 2 2 4 2 7 2" xfId="10606"/>
    <cellStyle name="20 % - Accent1 2 2 4 2 8" xfId="5107"/>
    <cellStyle name="20 % - Accent1 2 2 4 2 8 2" xfId="11392"/>
    <cellStyle name="20 % - Accent1 2 2 4 2 9" xfId="5891"/>
    <cellStyle name="20 % - Accent1 2 2 4 2 9 2" xfId="12176"/>
    <cellStyle name="20 % - Accent1 2 2 4 3" xfId="578"/>
    <cellStyle name="20 % - Accent1 2 2 4 3 2" xfId="1369"/>
    <cellStyle name="20 % - Accent1 2 2 4 3 2 2" xfId="7657"/>
    <cellStyle name="20 % - Accent1 2 2 4 3 3" xfId="2154"/>
    <cellStyle name="20 % - Accent1 2 2 4 3 3 2" xfId="8442"/>
    <cellStyle name="20 % - Accent1 2 2 4 3 4" xfId="2939"/>
    <cellStyle name="20 % - Accent1 2 2 4 3 4 2" xfId="9227"/>
    <cellStyle name="20 % - Accent1 2 2 4 3 5" xfId="3728"/>
    <cellStyle name="20 % - Accent1 2 2 4 3 5 2" xfId="10016"/>
    <cellStyle name="20 % - Accent1 2 2 4 3 6" xfId="4517"/>
    <cellStyle name="20 % - Accent1 2 2 4 3 6 2" xfId="10802"/>
    <cellStyle name="20 % - Accent1 2 2 4 3 7" xfId="5303"/>
    <cellStyle name="20 % - Accent1 2 2 4 3 7 2" xfId="11588"/>
    <cellStyle name="20 % - Accent1 2 2 4 3 8" xfId="6087"/>
    <cellStyle name="20 % - Accent1 2 2 4 3 8 2" xfId="12372"/>
    <cellStyle name="20 % - Accent1 2 2 4 3 9" xfId="6872"/>
    <cellStyle name="20 % - Accent1 2 2 4 4" xfId="977"/>
    <cellStyle name="20 % - Accent1 2 2 4 4 2" xfId="7265"/>
    <cellStyle name="20 % - Accent1 2 2 4 5" xfId="1762"/>
    <cellStyle name="20 % - Accent1 2 2 4 5 2" xfId="8050"/>
    <cellStyle name="20 % - Accent1 2 2 4 6" xfId="2547"/>
    <cellStyle name="20 % - Accent1 2 2 4 6 2" xfId="8835"/>
    <cellStyle name="20 % - Accent1 2 2 4 7" xfId="3336"/>
    <cellStyle name="20 % - Accent1 2 2 4 7 2" xfId="9624"/>
    <cellStyle name="20 % - Accent1 2 2 4 8" xfId="4125"/>
    <cellStyle name="20 % - Accent1 2 2 4 8 2" xfId="10410"/>
    <cellStyle name="20 % - Accent1 2 2 4 9" xfId="4911"/>
    <cellStyle name="20 % - Accent1 2 2 4 9 2" xfId="11196"/>
    <cellStyle name="20 % - Accent1 2 2 5" xfId="209"/>
    <cellStyle name="20 % - Accent1 2 2 5 10" xfId="5723"/>
    <cellStyle name="20 % - Accent1 2 2 5 10 2" xfId="12008"/>
    <cellStyle name="20 % - Accent1 2 2 5 11" xfId="6508"/>
    <cellStyle name="20 % - Accent1 2 2 5 2" xfId="405"/>
    <cellStyle name="20 % - Accent1 2 2 5 2 10" xfId="6704"/>
    <cellStyle name="20 % - Accent1 2 2 5 2 2" xfId="802"/>
    <cellStyle name="20 % - Accent1 2 2 5 2 2 2" xfId="1593"/>
    <cellStyle name="20 % - Accent1 2 2 5 2 2 2 2" xfId="7881"/>
    <cellStyle name="20 % - Accent1 2 2 5 2 2 3" xfId="2378"/>
    <cellStyle name="20 % - Accent1 2 2 5 2 2 3 2" xfId="8666"/>
    <cellStyle name="20 % - Accent1 2 2 5 2 2 4" xfId="3163"/>
    <cellStyle name="20 % - Accent1 2 2 5 2 2 4 2" xfId="9451"/>
    <cellStyle name="20 % - Accent1 2 2 5 2 2 5" xfId="3952"/>
    <cellStyle name="20 % - Accent1 2 2 5 2 2 5 2" xfId="10240"/>
    <cellStyle name="20 % - Accent1 2 2 5 2 2 6" xfId="4741"/>
    <cellStyle name="20 % - Accent1 2 2 5 2 2 6 2" xfId="11026"/>
    <cellStyle name="20 % - Accent1 2 2 5 2 2 7" xfId="5527"/>
    <cellStyle name="20 % - Accent1 2 2 5 2 2 7 2" xfId="11812"/>
    <cellStyle name="20 % - Accent1 2 2 5 2 2 8" xfId="6311"/>
    <cellStyle name="20 % - Accent1 2 2 5 2 2 8 2" xfId="12596"/>
    <cellStyle name="20 % - Accent1 2 2 5 2 2 9" xfId="7096"/>
    <cellStyle name="20 % - Accent1 2 2 5 2 3" xfId="1201"/>
    <cellStyle name="20 % - Accent1 2 2 5 2 3 2" xfId="7489"/>
    <cellStyle name="20 % - Accent1 2 2 5 2 4" xfId="1986"/>
    <cellStyle name="20 % - Accent1 2 2 5 2 4 2" xfId="8274"/>
    <cellStyle name="20 % - Accent1 2 2 5 2 5" xfId="2771"/>
    <cellStyle name="20 % - Accent1 2 2 5 2 5 2" xfId="9059"/>
    <cellStyle name="20 % - Accent1 2 2 5 2 6" xfId="3560"/>
    <cellStyle name="20 % - Accent1 2 2 5 2 6 2" xfId="9848"/>
    <cellStyle name="20 % - Accent1 2 2 5 2 7" xfId="4349"/>
    <cellStyle name="20 % - Accent1 2 2 5 2 7 2" xfId="10634"/>
    <cellStyle name="20 % - Accent1 2 2 5 2 8" xfId="5135"/>
    <cellStyle name="20 % - Accent1 2 2 5 2 8 2" xfId="11420"/>
    <cellStyle name="20 % - Accent1 2 2 5 2 9" xfId="5919"/>
    <cellStyle name="20 % - Accent1 2 2 5 2 9 2" xfId="12204"/>
    <cellStyle name="20 % - Accent1 2 2 5 3" xfId="606"/>
    <cellStyle name="20 % - Accent1 2 2 5 3 2" xfId="1397"/>
    <cellStyle name="20 % - Accent1 2 2 5 3 2 2" xfId="7685"/>
    <cellStyle name="20 % - Accent1 2 2 5 3 3" xfId="2182"/>
    <cellStyle name="20 % - Accent1 2 2 5 3 3 2" xfId="8470"/>
    <cellStyle name="20 % - Accent1 2 2 5 3 4" xfId="2967"/>
    <cellStyle name="20 % - Accent1 2 2 5 3 4 2" xfId="9255"/>
    <cellStyle name="20 % - Accent1 2 2 5 3 5" xfId="3756"/>
    <cellStyle name="20 % - Accent1 2 2 5 3 5 2" xfId="10044"/>
    <cellStyle name="20 % - Accent1 2 2 5 3 6" xfId="4545"/>
    <cellStyle name="20 % - Accent1 2 2 5 3 6 2" xfId="10830"/>
    <cellStyle name="20 % - Accent1 2 2 5 3 7" xfId="5331"/>
    <cellStyle name="20 % - Accent1 2 2 5 3 7 2" xfId="11616"/>
    <cellStyle name="20 % - Accent1 2 2 5 3 8" xfId="6115"/>
    <cellStyle name="20 % - Accent1 2 2 5 3 8 2" xfId="12400"/>
    <cellStyle name="20 % - Accent1 2 2 5 3 9" xfId="6900"/>
    <cellStyle name="20 % - Accent1 2 2 5 4" xfId="1005"/>
    <cellStyle name="20 % - Accent1 2 2 5 4 2" xfId="7293"/>
    <cellStyle name="20 % - Accent1 2 2 5 5" xfId="1790"/>
    <cellStyle name="20 % - Accent1 2 2 5 5 2" xfId="8078"/>
    <cellStyle name="20 % - Accent1 2 2 5 6" xfId="2575"/>
    <cellStyle name="20 % - Accent1 2 2 5 6 2" xfId="8863"/>
    <cellStyle name="20 % - Accent1 2 2 5 7" xfId="3364"/>
    <cellStyle name="20 % - Accent1 2 2 5 7 2" xfId="9652"/>
    <cellStyle name="20 % - Accent1 2 2 5 8" xfId="4153"/>
    <cellStyle name="20 % - Accent1 2 2 5 8 2" xfId="10438"/>
    <cellStyle name="20 % - Accent1 2 2 5 9" xfId="4939"/>
    <cellStyle name="20 % - Accent1 2 2 5 9 2" xfId="11224"/>
    <cellStyle name="20 % - Accent1 2 2 6" xfId="237"/>
    <cellStyle name="20 % - Accent1 2 2 6 10" xfId="5751"/>
    <cellStyle name="20 % - Accent1 2 2 6 10 2" xfId="12036"/>
    <cellStyle name="20 % - Accent1 2 2 6 11" xfId="6536"/>
    <cellStyle name="20 % - Accent1 2 2 6 2" xfId="433"/>
    <cellStyle name="20 % - Accent1 2 2 6 2 10" xfId="6732"/>
    <cellStyle name="20 % - Accent1 2 2 6 2 2" xfId="830"/>
    <cellStyle name="20 % - Accent1 2 2 6 2 2 2" xfId="1621"/>
    <cellStyle name="20 % - Accent1 2 2 6 2 2 2 2" xfId="7909"/>
    <cellStyle name="20 % - Accent1 2 2 6 2 2 3" xfId="2406"/>
    <cellStyle name="20 % - Accent1 2 2 6 2 2 3 2" xfId="8694"/>
    <cellStyle name="20 % - Accent1 2 2 6 2 2 4" xfId="3191"/>
    <cellStyle name="20 % - Accent1 2 2 6 2 2 4 2" xfId="9479"/>
    <cellStyle name="20 % - Accent1 2 2 6 2 2 5" xfId="3980"/>
    <cellStyle name="20 % - Accent1 2 2 6 2 2 5 2" xfId="10268"/>
    <cellStyle name="20 % - Accent1 2 2 6 2 2 6" xfId="4769"/>
    <cellStyle name="20 % - Accent1 2 2 6 2 2 6 2" xfId="11054"/>
    <cellStyle name="20 % - Accent1 2 2 6 2 2 7" xfId="5555"/>
    <cellStyle name="20 % - Accent1 2 2 6 2 2 7 2" xfId="11840"/>
    <cellStyle name="20 % - Accent1 2 2 6 2 2 8" xfId="6339"/>
    <cellStyle name="20 % - Accent1 2 2 6 2 2 8 2" xfId="12624"/>
    <cellStyle name="20 % - Accent1 2 2 6 2 2 9" xfId="7124"/>
    <cellStyle name="20 % - Accent1 2 2 6 2 3" xfId="1229"/>
    <cellStyle name="20 % - Accent1 2 2 6 2 3 2" xfId="7517"/>
    <cellStyle name="20 % - Accent1 2 2 6 2 4" xfId="2014"/>
    <cellStyle name="20 % - Accent1 2 2 6 2 4 2" xfId="8302"/>
    <cellStyle name="20 % - Accent1 2 2 6 2 5" xfId="2799"/>
    <cellStyle name="20 % - Accent1 2 2 6 2 5 2" xfId="9087"/>
    <cellStyle name="20 % - Accent1 2 2 6 2 6" xfId="3588"/>
    <cellStyle name="20 % - Accent1 2 2 6 2 6 2" xfId="9876"/>
    <cellStyle name="20 % - Accent1 2 2 6 2 7" xfId="4377"/>
    <cellStyle name="20 % - Accent1 2 2 6 2 7 2" xfId="10662"/>
    <cellStyle name="20 % - Accent1 2 2 6 2 8" xfId="5163"/>
    <cellStyle name="20 % - Accent1 2 2 6 2 8 2" xfId="11448"/>
    <cellStyle name="20 % - Accent1 2 2 6 2 9" xfId="5947"/>
    <cellStyle name="20 % - Accent1 2 2 6 2 9 2" xfId="12232"/>
    <cellStyle name="20 % - Accent1 2 2 6 3" xfId="634"/>
    <cellStyle name="20 % - Accent1 2 2 6 3 2" xfId="1425"/>
    <cellStyle name="20 % - Accent1 2 2 6 3 2 2" xfId="7713"/>
    <cellStyle name="20 % - Accent1 2 2 6 3 3" xfId="2210"/>
    <cellStyle name="20 % - Accent1 2 2 6 3 3 2" xfId="8498"/>
    <cellStyle name="20 % - Accent1 2 2 6 3 4" xfId="2995"/>
    <cellStyle name="20 % - Accent1 2 2 6 3 4 2" xfId="9283"/>
    <cellStyle name="20 % - Accent1 2 2 6 3 5" xfId="3784"/>
    <cellStyle name="20 % - Accent1 2 2 6 3 5 2" xfId="10072"/>
    <cellStyle name="20 % - Accent1 2 2 6 3 6" xfId="4573"/>
    <cellStyle name="20 % - Accent1 2 2 6 3 6 2" xfId="10858"/>
    <cellStyle name="20 % - Accent1 2 2 6 3 7" xfId="5359"/>
    <cellStyle name="20 % - Accent1 2 2 6 3 7 2" xfId="11644"/>
    <cellStyle name="20 % - Accent1 2 2 6 3 8" xfId="6143"/>
    <cellStyle name="20 % - Accent1 2 2 6 3 8 2" xfId="12428"/>
    <cellStyle name="20 % - Accent1 2 2 6 3 9" xfId="6928"/>
    <cellStyle name="20 % - Accent1 2 2 6 4" xfId="1033"/>
    <cellStyle name="20 % - Accent1 2 2 6 4 2" xfId="7321"/>
    <cellStyle name="20 % - Accent1 2 2 6 5" xfId="1818"/>
    <cellStyle name="20 % - Accent1 2 2 6 5 2" xfId="8106"/>
    <cellStyle name="20 % - Accent1 2 2 6 6" xfId="2603"/>
    <cellStyle name="20 % - Accent1 2 2 6 6 2" xfId="8891"/>
    <cellStyle name="20 % - Accent1 2 2 6 7" xfId="3392"/>
    <cellStyle name="20 % - Accent1 2 2 6 7 2" xfId="9680"/>
    <cellStyle name="20 % - Accent1 2 2 6 8" xfId="4181"/>
    <cellStyle name="20 % - Accent1 2 2 6 8 2" xfId="10466"/>
    <cellStyle name="20 % - Accent1 2 2 6 9" xfId="4967"/>
    <cellStyle name="20 % - Accent1 2 2 6 9 2" xfId="11252"/>
    <cellStyle name="20 % - Accent1 2 2 7" xfId="265"/>
    <cellStyle name="20 % - Accent1 2 2 7 10" xfId="5779"/>
    <cellStyle name="20 % - Accent1 2 2 7 10 2" xfId="12064"/>
    <cellStyle name="20 % - Accent1 2 2 7 11" xfId="6564"/>
    <cellStyle name="20 % - Accent1 2 2 7 2" xfId="461"/>
    <cellStyle name="20 % - Accent1 2 2 7 2 10" xfId="6760"/>
    <cellStyle name="20 % - Accent1 2 2 7 2 2" xfId="858"/>
    <cellStyle name="20 % - Accent1 2 2 7 2 2 2" xfId="1649"/>
    <cellStyle name="20 % - Accent1 2 2 7 2 2 2 2" xfId="7937"/>
    <cellStyle name="20 % - Accent1 2 2 7 2 2 3" xfId="2434"/>
    <cellStyle name="20 % - Accent1 2 2 7 2 2 3 2" xfId="8722"/>
    <cellStyle name="20 % - Accent1 2 2 7 2 2 4" xfId="3219"/>
    <cellStyle name="20 % - Accent1 2 2 7 2 2 4 2" xfId="9507"/>
    <cellStyle name="20 % - Accent1 2 2 7 2 2 5" xfId="4008"/>
    <cellStyle name="20 % - Accent1 2 2 7 2 2 5 2" xfId="10296"/>
    <cellStyle name="20 % - Accent1 2 2 7 2 2 6" xfId="4797"/>
    <cellStyle name="20 % - Accent1 2 2 7 2 2 6 2" xfId="11082"/>
    <cellStyle name="20 % - Accent1 2 2 7 2 2 7" xfId="5583"/>
    <cellStyle name="20 % - Accent1 2 2 7 2 2 7 2" xfId="11868"/>
    <cellStyle name="20 % - Accent1 2 2 7 2 2 8" xfId="6367"/>
    <cellStyle name="20 % - Accent1 2 2 7 2 2 8 2" xfId="12652"/>
    <cellStyle name="20 % - Accent1 2 2 7 2 2 9" xfId="7152"/>
    <cellStyle name="20 % - Accent1 2 2 7 2 3" xfId="1257"/>
    <cellStyle name="20 % - Accent1 2 2 7 2 3 2" xfId="7545"/>
    <cellStyle name="20 % - Accent1 2 2 7 2 4" xfId="2042"/>
    <cellStyle name="20 % - Accent1 2 2 7 2 4 2" xfId="8330"/>
    <cellStyle name="20 % - Accent1 2 2 7 2 5" xfId="2827"/>
    <cellStyle name="20 % - Accent1 2 2 7 2 5 2" xfId="9115"/>
    <cellStyle name="20 % - Accent1 2 2 7 2 6" xfId="3616"/>
    <cellStyle name="20 % - Accent1 2 2 7 2 6 2" xfId="9904"/>
    <cellStyle name="20 % - Accent1 2 2 7 2 7" xfId="4405"/>
    <cellStyle name="20 % - Accent1 2 2 7 2 7 2" xfId="10690"/>
    <cellStyle name="20 % - Accent1 2 2 7 2 8" xfId="5191"/>
    <cellStyle name="20 % - Accent1 2 2 7 2 8 2" xfId="11476"/>
    <cellStyle name="20 % - Accent1 2 2 7 2 9" xfId="5975"/>
    <cellStyle name="20 % - Accent1 2 2 7 2 9 2" xfId="12260"/>
    <cellStyle name="20 % - Accent1 2 2 7 3" xfId="662"/>
    <cellStyle name="20 % - Accent1 2 2 7 3 2" xfId="1453"/>
    <cellStyle name="20 % - Accent1 2 2 7 3 2 2" xfId="7741"/>
    <cellStyle name="20 % - Accent1 2 2 7 3 3" xfId="2238"/>
    <cellStyle name="20 % - Accent1 2 2 7 3 3 2" xfId="8526"/>
    <cellStyle name="20 % - Accent1 2 2 7 3 4" xfId="3023"/>
    <cellStyle name="20 % - Accent1 2 2 7 3 4 2" xfId="9311"/>
    <cellStyle name="20 % - Accent1 2 2 7 3 5" xfId="3812"/>
    <cellStyle name="20 % - Accent1 2 2 7 3 5 2" xfId="10100"/>
    <cellStyle name="20 % - Accent1 2 2 7 3 6" xfId="4601"/>
    <cellStyle name="20 % - Accent1 2 2 7 3 6 2" xfId="10886"/>
    <cellStyle name="20 % - Accent1 2 2 7 3 7" xfId="5387"/>
    <cellStyle name="20 % - Accent1 2 2 7 3 7 2" xfId="11672"/>
    <cellStyle name="20 % - Accent1 2 2 7 3 8" xfId="6171"/>
    <cellStyle name="20 % - Accent1 2 2 7 3 8 2" xfId="12456"/>
    <cellStyle name="20 % - Accent1 2 2 7 3 9" xfId="6956"/>
    <cellStyle name="20 % - Accent1 2 2 7 4" xfId="1061"/>
    <cellStyle name="20 % - Accent1 2 2 7 4 2" xfId="7349"/>
    <cellStyle name="20 % - Accent1 2 2 7 5" xfId="1846"/>
    <cellStyle name="20 % - Accent1 2 2 7 5 2" xfId="8134"/>
    <cellStyle name="20 % - Accent1 2 2 7 6" xfId="2631"/>
    <cellStyle name="20 % - Accent1 2 2 7 6 2" xfId="8919"/>
    <cellStyle name="20 % - Accent1 2 2 7 7" xfId="3420"/>
    <cellStyle name="20 % - Accent1 2 2 7 7 2" xfId="9708"/>
    <cellStyle name="20 % - Accent1 2 2 7 8" xfId="4209"/>
    <cellStyle name="20 % - Accent1 2 2 7 8 2" xfId="10494"/>
    <cellStyle name="20 % - Accent1 2 2 7 9" xfId="4995"/>
    <cellStyle name="20 % - Accent1 2 2 7 9 2" xfId="11280"/>
    <cellStyle name="20 % - Accent1 2 2 8" xfId="293"/>
    <cellStyle name="20 % - Accent1 2 2 8 10" xfId="6592"/>
    <cellStyle name="20 % - Accent1 2 2 8 2" xfId="690"/>
    <cellStyle name="20 % - Accent1 2 2 8 2 2" xfId="1481"/>
    <cellStyle name="20 % - Accent1 2 2 8 2 2 2" xfId="7769"/>
    <cellStyle name="20 % - Accent1 2 2 8 2 3" xfId="2266"/>
    <cellStyle name="20 % - Accent1 2 2 8 2 3 2" xfId="8554"/>
    <cellStyle name="20 % - Accent1 2 2 8 2 4" xfId="3051"/>
    <cellStyle name="20 % - Accent1 2 2 8 2 4 2" xfId="9339"/>
    <cellStyle name="20 % - Accent1 2 2 8 2 5" xfId="3840"/>
    <cellStyle name="20 % - Accent1 2 2 8 2 5 2" xfId="10128"/>
    <cellStyle name="20 % - Accent1 2 2 8 2 6" xfId="4629"/>
    <cellStyle name="20 % - Accent1 2 2 8 2 6 2" xfId="10914"/>
    <cellStyle name="20 % - Accent1 2 2 8 2 7" xfId="5415"/>
    <cellStyle name="20 % - Accent1 2 2 8 2 7 2" xfId="11700"/>
    <cellStyle name="20 % - Accent1 2 2 8 2 8" xfId="6199"/>
    <cellStyle name="20 % - Accent1 2 2 8 2 8 2" xfId="12484"/>
    <cellStyle name="20 % - Accent1 2 2 8 2 9" xfId="6984"/>
    <cellStyle name="20 % - Accent1 2 2 8 3" xfId="1089"/>
    <cellStyle name="20 % - Accent1 2 2 8 3 2" xfId="7377"/>
    <cellStyle name="20 % - Accent1 2 2 8 4" xfId="1874"/>
    <cellStyle name="20 % - Accent1 2 2 8 4 2" xfId="8162"/>
    <cellStyle name="20 % - Accent1 2 2 8 5" xfId="2659"/>
    <cellStyle name="20 % - Accent1 2 2 8 5 2" xfId="8947"/>
    <cellStyle name="20 % - Accent1 2 2 8 6" xfId="3448"/>
    <cellStyle name="20 % - Accent1 2 2 8 6 2" xfId="9736"/>
    <cellStyle name="20 % - Accent1 2 2 8 7" xfId="4237"/>
    <cellStyle name="20 % - Accent1 2 2 8 7 2" xfId="10522"/>
    <cellStyle name="20 % - Accent1 2 2 8 8" xfId="5023"/>
    <cellStyle name="20 % - Accent1 2 2 8 8 2" xfId="11308"/>
    <cellStyle name="20 % - Accent1 2 2 8 9" xfId="5807"/>
    <cellStyle name="20 % - Accent1 2 2 8 9 2" xfId="12092"/>
    <cellStyle name="20 % - Accent1 2 2 9" xfId="494"/>
    <cellStyle name="20 % - Accent1 2 2 9 2" xfId="1285"/>
    <cellStyle name="20 % - Accent1 2 2 9 2 2" xfId="7573"/>
    <cellStyle name="20 % - Accent1 2 2 9 3" xfId="2070"/>
    <cellStyle name="20 % - Accent1 2 2 9 3 2" xfId="8358"/>
    <cellStyle name="20 % - Accent1 2 2 9 4" xfId="2855"/>
    <cellStyle name="20 % - Accent1 2 2 9 4 2" xfId="9143"/>
    <cellStyle name="20 % - Accent1 2 2 9 5" xfId="3644"/>
    <cellStyle name="20 % - Accent1 2 2 9 5 2" xfId="9932"/>
    <cellStyle name="20 % - Accent1 2 2 9 6" xfId="4433"/>
    <cellStyle name="20 % - Accent1 2 2 9 6 2" xfId="10718"/>
    <cellStyle name="20 % - Accent1 2 2 9 7" xfId="5219"/>
    <cellStyle name="20 % - Accent1 2 2 9 7 2" xfId="11504"/>
    <cellStyle name="20 % - Accent1 2 2 9 8" xfId="6003"/>
    <cellStyle name="20 % - Accent1 2 2 9 8 2" xfId="12288"/>
    <cellStyle name="20 % - Accent1 2 2 9 9" xfId="6788"/>
    <cellStyle name="20 % - Accent1 2 3" xfId="110"/>
    <cellStyle name="20 % - Accent1 2 3 10" xfId="5625"/>
    <cellStyle name="20 % - Accent1 2 3 10 2" xfId="11910"/>
    <cellStyle name="20 % - Accent1 2 3 11" xfId="6410"/>
    <cellStyle name="20 % - Accent1 2 3 2" xfId="307"/>
    <cellStyle name="20 % - Accent1 2 3 2 10" xfId="6606"/>
    <cellStyle name="20 % - Accent1 2 3 2 2" xfId="704"/>
    <cellStyle name="20 % - Accent1 2 3 2 2 2" xfId="1495"/>
    <cellStyle name="20 % - Accent1 2 3 2 2 2 2" xfId="7783"/>
    <cellStyle name="20 % - Accent1 2 3 2 2 3" xfId="2280"/>
    <cellStyle name="20 % - Accent1 2 3 2 2 3 2" xfId="8568"/>
    <cellStyle name="20 % - Accent1 2 3 2 2 4" xfId="3065"/>
    <cellStyle name="20 % - Accent1 2 3 2 2 4 2" xfId="9353"/>
    <cellStyle name="20 % - Accent1 2 3 2 2 5" xfId="3854"/>
    <cellStyle name="20 % - Accent1 2 3 2 2 5 2" xfId="10142"/>
    <cellStyle name="20 % - Accent1 2 3 2 2 6" xfId="4643"/>
    <cellStyle name="20 % - Accent1 2 3 2 2 6 2" xfId="10928"/>
    <cellStyle name="20 % - Accent1 2 3 2 2 7" xfId="5429"/>
    <cellStyle name="20 % - Accent1 2 3 2 2 7 2" xfId="11714"/>
    <cellStyle name="20 % - Accent1 2 3 2 2 8" xfId="6213"/>
    <cellStyle name="20 % - Accent1 2 3 2 2 8 2" xfId="12498"/>
    <cellStyle name="20 % - Accent1 2 3 2 2 9" xfId="6998"/>
    <cellStyle name="20 % - Accent1 2 3 2 3" xfId="1103"/>
    <cellStyle name="20 % - Accent1 2 3 2 3 2" xfId="7391"/>
    <cellStyle name="20 % - Accent1 2 3 2 4" xfId="1888"/>
    <cellStyle name="20 % - Accent1 2 3 2 4 2" xfId="8176"/>
    <cellStyle name="20 % - Accent1 2 3 2 5" xfId="2673"/>
    <cellStyle name="20 % - Accent1 2 3 2 5 2" xfId="8961"/>
    <cellStyle name="20 % - Accent1 2 3 2 6" xfId="3462"/>
    <cellStyle name="20 % - Accent1 2 3 2 6 2" xfId="9750"/>
    <cellStyle name="20 % - Accent1 2 3 2 7" xfId="4251"/>
    <cellStyle name="20 % - Accent1 2 3 2 7 2" xfId="10536"/>
    <cellStyle name="20 % - Accent1 2 3 2 8" xfId="5037"/>
    <cellStyle name="20 % - Accent1 2 3 2 8 2" xfId="11322"/>
    <cellStyle name="20 % - Accent1 2 3 2 9" xfId="5821"/>
    <cellStyle name="20 % - Accent1 2 3 2 9 2" xfId="12106"/>
    <cellStyle name="20 % - Accent1 2 3 3" xfId="508"/>
    <cellStyle name="20 % - Accent1 2 3 3 2" xfId="1299"/>
    <cellStyle name="20 % - Accent1 2 3 3 2 2" xfId="7587"/>
    <cellStyle name="20 % - Accent1 2 3 3 3" xfId="2084"/>
    <cellStyle name="20 % - Accent1 2 3 3 3 2" xfId="8372"/>
    <cellStyle name="20 % - Accent1 2 3 3 4" xfId="2869"/>
    <cellStyle name="20 % - Accent1 2 3 3 4 2" xfId="9157"/>
    <cellStyle name="20 % - Accent1 2 3 3 5" xfId="3658"/>
    <cellStyle name="20 % - Accent1 2 3 3 5 2" xfId="9946"/>
    <cellStyle name="20 % - Accent1 2 3 3 6" xfId="4447"/>
    <cellStyle name="20 % - Accent1 2 3 3 6 2" xfId="10732"/>
    <cellStyle name="20 % - Accent1 2 3 3 7" xfId="5233"/>
    <cellStyle name="20 % - Accent1 2 3 3 7 2" xfId="11518"/>
    <cellStyle name="20 % - Accent1 2 3 3 8" xfId="6017"/>
    <cellStyle name="20 % - Accent1 2 3 3 8 2" xfId="12302"/>
    <cellStyle name="20 % - Accent1 2 3 3 9" xfId="6802"/>
    <cellStyle name="20 % - Accent1 2 3 4" xfId="907"/>
    <cellStyle name="20 % - Accent1 2 3 4 2" xfId="7195"/>
    <cellStyle name="20 % - Accent1 2 3 5" xfId="1692"/>
    <cellStyle name="20 % - Accent1 2 3 5 2" xfId="7980"/>
    <cellStyle name="20 % - Accent1 2 3 6" xfId="2477"/>
    <cellStyle name="20 % - Accent1 2 3 6 2" xfId="8765"/>
    <cellStyle name="20 % - Accent1 2 3 7" xfId="3266"/>
    <cellStyle name="20 % - Accent1 2 3 7 2" xfId="9554"/>
    <cellStyle name="20 % - Accent1 2 3 8" xfId="4055"/>
    <cellStyle name="20 % - Accent1 2 3 8 2" xfId="10340"/>
    <cellStyle name="20 % - Accent1 2 3 9" xfId="4841"/>
    <cellStyle name="20 % - Accent1 2 3 9 2" xfId="11126"/>
    <cellStyle name="20 % - Accent1 2 4" xfId="139"/>
    <cellStyle name="20 % - Accent1 2 4 10" xfId="5653"/>
    <cellStyle name="20 % - Accent1 2 4 10 2" xfId="11938"/>
    <cellStyle name="20 % - Accent1 2 4 11" xfId="6438"/>
    <cellStyle name="20 % - Accent1 2 4 2" xfId="335"/>
    <cellStyle name="20 % - Accent1 2 4 2 10" xfId="6634"/>
    <cellStyle name="20 % - Accent1 2 4 2 2" xfId="732"/>
    <cellStyle name="20 % - Accent1 2 4 2 2 2" xfId="1523"/>
    <cellStyle name="20 % - Accent1 2 4 2 2 2 2" xfId="7811"/>
    <cellStyle name="20 % - Accent1 2 4 2 2 3" xfId="2308"/>
    <cellStyle name="20 % - Accent1 2 4 2 2 3 2" xfId="8596"/>
    <cellStyle name="20 % - Accent1 2 4 2 2 4" xfId="3093"/>
    <cellStyle name="20 % - Accent1 2 4 2 2 4 2" xfId="9381"/>
    <cellStyle name="20 % - Accent1 2 4 2 2 5" xfId="3882"/>
    <cellStyle name="20 % - Accent1 2 4 2 2 5 2" xfId="10170"/>
    <cellStyle name="20 % - Accent1 2 4 2 2 6" xfId="4671"/>
    <cellStyle name="20 % - Accent1 2 4 2 2 6 2" xfId="10956"/>
    <cellStyle name="20 % - Accent1 2 4 2 2 7" xfId="5457"/>
    <cellStyle name="20 % - Accent1 2 4 2 2 7 2" xfId="11742"/>
    <cellStyle name="20 % - Accent1 2 4 2 2 8" xfId="6241"/>
    <cellStyle name="20 % - Accent1 2 4 2 2 8 2" xfId="12526"/>
    <cellStyle name="20 % - Accent1 2 4 2 2 9" xfId="7026"/>
    <cellStyle name="20 % - Accent1 2 4 2 3" xfId="1131"/>
    <cellStyle name="20 % - Accent1 2 4 2 3 2" xfId="7419"/>
    <cellStyle name="20 % - Accent1 2 4 2 4" xfId="1916"/>
    <cellStyle name="20 % - Accent1 2 4 2 4 2" xfId="8204"/>
    <cellStyle name="20 % - Accent1 2 4 2 5" xfId="2701"/>
    <cellStyle name="20 % - Accent1 2 4 2 5 2" xfId="8989"/>
    <cellStyle name="20 % - Accent1 2 4 2 6" xfId="3490"/>
    <cellStyle name="20 % - Accent1 2 4 2 6 2" xfId="9778"/>
    <cellStyle name="20 % - Accent1 2 4 2 7" xfId="4279"/>
    <cellStyle name="20 % - Accent1 2 4 2 7 2" xfId="10564"/>
    <cellStyle name="20 % - Accent1 2 4 2 8" xfId="5065"/>
    <cellStyle name="20 % - Accent1 2 4 2 8 2" xfId="11350"/>
    <cellStyle name="20 % - Accent1 2 4 2 9" xfId="5849"/>
    <cellStyle name="20 % - Accent1 2 4 2 9 2" xfId="12134"/>
    <cellStyle name="20 % - Accent1 2 4 3" xfId="536"/>
    <cellStyle name="20 % - Accent1 2 4 3 2" xfId="1327"/>
    <cellStyle name="20 % - Accent1 2 4 3 2 2" xfId="7615"/>
    <cellStyle name="20 % - Accent1 2 4 3 3" xfId="2112"/>
    <cellStyle name="20 % - Accent1 2 4 3 3 2" xfId="8400"/>
    <cellStyle name="20 % - Accent1 2 4 3 4" xfId="2897"/>
    <cellStyle name="20 % - Accent1 2 4 3 4 2" xfId="9185"/>
    <cellStyle name="20 % - Accent1 2 4 3 5" xfId="3686"/>
    <cellStyle name="20 % - Accent1 2 4 3 5 2" xfId="9974"/>
    <cellStyle name="20 % - Accent1 2 4 3 6" xfId="4475"/>
    <cellStyle name="20 % - Accent1 2 4 3 6 2" xfId="10760"/>
    <cellStyle name="20 % - Accent1 2 4 3 7" xfId="5261"/>
    <cellStyle name="20 % - Accent1 2 4 3 7 2" xfId="11546"/>
    <cellStyle name="20 % - Accent1 2 4 3 8" xfId="6045"/>
    <cellStyle name="20 % - Accent1 2 4 3 8 2" xfId="12330"/>
    <cellStyle name="20 % - Accent1 2 4 3 9" xfId="6830"/>
    <cellStyle name="20 % - Accent1 2 4 4" xfId="935"/>
    <cellStyle name="20 % - Accent1 2 4 4 2" xfId="7223"/>
    <cellStyle name="20 % - Accent1 2 4 5" xfId="1720"/>
    <cellStyle name="20 % - Accent1 2 4 5 2" xfId="8008"/>
    <cellStyle name="20 % - Accent1 2 4 6" xfId="2505"/>
    <cellStyle name="20 % - Accent1 2 4 6 2" xfId="8793"/>
    <cellStyle name="20 % - Accent1 2 4 7" xfId="3294"/>
    <cellStyle name="20 % - Accent1 2 4 7 2" xfId="9582"/>
    <cellStyle name="20 % - Accent1 2 4 8" xfId="4083"/>
    <cellStyle name="20 % - Accent1 2 4 8 2" xfId="10368"/>
    <cellStyle name="20 % - Accent1 2 4 9" xfId="4869"/>
    <cellStyle name="20 % - Accent1 2 4 9 2" xfId="11154"/>
    <cellStyle name="20 % - Accent1 2 5" xfId="167"/>
    <cellStyle name="20 % - Accent1 2 5 10" xfId="5681"/>
    <cellStyle name="20 % - Accent1 2 5 10 2" xfId="11966"/>
    <cellStyle name="20 % - Accent1 2 5 11" xfId="6466"/>
    <cellStyle name="20 % - Accent1 2 5 2" xfId="363"/>
    <cellStyle name="20 % - Accent1 2 5 2 10" xfId="6662"/>
    <cellStyle name="20 % - Accent1 2 5 2 2" xfId="760"/>
    <cellStyle name="20 % - Accent1 2 5 2 2 2" xfId="1551"/>
    <cellStyle name="20 % - Accent1 2 5 2 2 2 2" xfId="7839"/>
    <cellStyle name="20 % - Accent1 2 5 2 2 3" xfId="2336"/>
    <cellStyle name="20 % - Accent1 2 5 2 2 3 2" xfId="8624"/>
    <cellStyle name="20 % - Accent1 2 5 2 2 4" xfId="3121"/>
    <cellStyle name="20 % - Accent1 2 5 2 2 4 2" xfId="9409"/>
    <cellStyle name="20 % - Accent1 2 5 2 2 5" xfId="3910"/>
    <cellStyle name="20 % - Accent1 2 5 2 2 5 2" xfId="10198"/>
    <cellStyle name="20 % - Accent1 2 5 2 2 6" xfId="4699"/>
    <cellStyle name="20 % - Accent1 2 5 2 2 6 2" xfId="10984"/>
    <cellStyle name="20 % - Accent1 2 5 2 2 7" xfId="5485"/>
    <cellStyle name="20 % - Accent1 2 5 2 2 7 2" xfId="11770"/>
    <cellStyle name="20 % - Accent1 2 5 2 2 8" xfId="6269"/>
    <cellStyle name="20 % - Accent1 2 5 2 2 8 2" xfId="12554"/>
    <cellStyle name="20 % - Accent1 2 5 2 2 9" xfId="7054"/>
    <cellStyle name="20 % - Accent1 2 5 2 3" xfId="1159"/>
    <cellStyle name="20 % - Accent1 2 5 2 3 2" xfId="7447"/>
    <cellStyle name="20 % - Accent1 2 5 2 4" xfId="1944"/>
    <cellStyle name="20 % - Accent1 2 5 2 4 2" xfId="8232"/>
    <cellStyle name="20 % - Accent1 2 5 2 5" xfId="2729"/>
    <cellStyle name="20 % - Accent1 2 5 2 5 2" xfId="9017"/>
    <cellStyle name="20 % - Accent1 2 5 2 6" xfId="3518"/>
    <cellStyle name="20 % - Accent1 2 5 2 6 2" xfId="9806"/>
    <cellStyle name="20 % - Accent1 2 5 2 7" xfId="4307"/>
    <cellStyle name="20 % - Accent1 2 5 2 7 2" xfId="10592"/>
    <cellStyle name="20 % - Accent1 2 5 2 8" xfId="5093"/>
    <cellStyle name="20 % - Accent1 2 5 2 8 2" xfId="11378"/>
    <cellStyle name="20 % - Accent1 2 5 2 9" xfId="5877"/>
    <cellStyle name="20 % - Accent1 2 5 2 9 2" xfId="12162"/>
    <cellStyle name="20 % - Accent1 2 5 3" xfId="564"/>
    <cellStyle name="20 % - Accent1 2 5 3 2" xfId="1355"/>
    <cellStyle name="20 % - Accent1 2 5 3 2 2" xfId="7643"/>
    <cellStyle name="20 % - Accent1 2 5 3 3" xfId="2140"/>
    <cellStyle name="20 % - Accent1 2 5 3 3 2" xfId="8428"/>
    <cellStyle name="20 % - Accent1 2 5 3 4" xfId="2925"/>
    <cellStyle name="20 % - Accent1 2 5 3 4 2" xfId="9213"/>
    <cellStyle name="20 % - Accent1 2 5 3 5" xfId="3714"/>
    <cellStyle name="20 % - Accent1 2 5 3 5 2" xfId="10002"/>
    <cellStyle name="20 % - Accent1 2 5 3 6" xfId="4503"/>
    <cellStyle name="20 % - Accent1 2 5 3 6 2" xfId="10788"/>
    <cellStyle name="20 % - Accent1 2 5 3 7" xfId="5289"/>
    <cellStyle name="20 % - Accent1 2 5 3 7 2" xfId="11574"/>
    <cellStyle name="20 % - Accent1 2 5 3 8" xfId="6073"/>
    <cellStyle name="20 % - Accent1 2 5 3 8 2" xfId="12358"/>
    <cellStyle name="20 % - Accent1 2 5 3 9" xfId="6858"/>
    <cellStyle name="20 % - Accent1 2 5 4" xfId="963"/>
    <cellStyle name="20 % - Accent1 2 5 4 2" xfId="7251"/>
    <cellStyle name="20 % - Accent1 2 5 5" xfId="1748"/>
    <cellStyle name="20 % - Accent1 2 5 5 2" xfId="8036"/>
    <cellStyle name="20 % - Accent1 2 5 6" xfId="2533"/>
    <cellStyle name="20 % - Accent1 2 5 6 2" xfId="8821"/>
    <cellStyle name="20 % - Accent1 2 5 7" xfId="3322"/>
    <cellStyle name="20 % - Accent1 2 5 7 2" xfId="9610"/>
    <cellStyle name="20 % - Accent1 2 5 8" xfId="4111"/>
    <cellStyle name="20 % - Accent1 2 5 8 2" xfId="10396"/>
    <cellStyle name="20 % - Accent1 2 5 9" xfId="4897"/>
    <cellStyle name="20 % - Accent1 2 5 9 2" xfId="11182"/>
    <cellStyle name="20 % - Accent1 2 6" xfId="195"/>
    <cellStyle name="20 % - Accent1 2 6 10" xfId="5709"/>
    <cellStyle name="20 % - Accent1 2 6 10 2" xfId="11994"/>
    <cellStyle name="20 % - Accent1 2 6 11" xfId="6494"/>
    <cellStyle name="20 % - Accent1 2 6 2" xfId="391"/>
    <cellStyle name="20 % - Accent1 2 6 2 10" xfId="6690"/>
    <cellStyle name="20 % - Accent1 2 6 2 2" xfId="788"/>
    <cellStyle name="20 % - Accent1 2 6 2 2 2" xfId="1579"/>
    <cellStyle name="20 % - Accent1 2 6 2 2 2 2" xfId="7867"/>
    <cellStyle name="20 % - Accent1 2 6 2 2 3" xfId="2364"/>
    <cellStyle name="20 % - Accent1 2 6 2 2 3 2" xfId="8652"/>
    <cellStyle name="20 % - Accent1 2 6 2 2 4" xfId="3149"/>
    <cellStyle name="20 % - Accent1 2 6 2 2 4 2" xfId="9437"/>
    <cellStyle name="20 % - Accent1 2 6 2 2 5" xfId="3938"/>
    <cellStyle name="20 % - Accent1 2 6 2 2 5 2" xfId="10226"/>
    <cellStyle name="20 % - Accent1 2 6 2 2 6" xfId="4727"/>
    <cellStyle name="20 % - Accent1 2 6 2 2 6 2" xfId="11012"/>
    <cellStyle name="20 % - Accent1 2 6 2 2 7" xfId="5513"/>
    <cellStyle name="20 % - Accent1 2 6 2 2 7 2" xfId="11798"/>
    <cellStyle name="20 % - Accent1 2 6 2 2 8" xfId="6297"/>
    <cellStyle name="20 % - Accent1 2 6 2 2 8 2" xfId="12582"/>
    <cellStyle name="20 % - Accent1 2 6 2 2 9" xfId="7082"/>
    <cellStyle name="20 % - Accent1 2 6 2 3" xfId="1187"/>
    <cellStyle name="20 % - Accent1 2 6 2 3 2" xfId="7475"/>
    <cellStyle name="20 % - Accent1 2 6 2 4" xfId="1972"/>
    <cellStyle name="20 % - Accent1 2 6 2 4 2" xfId="8260"/>
    <cellStyle name="20 % - Accent1 2 6 2 5" xfId="2757"/>
    <cellStyle name="20 % - Accent1 2 6 2 5 2" xfId="9045"/>
    <cellStyle name="20 % - Accent1 2 6 2 6" xfId="3546"/>
    <cellStyle name="20 % - Accent1 2 6 2 6 2" xfId="9834"/>
    <cellStyle name="20 % - Accent1 2 6 2 7" xfId="4335"/>
    <cellStyle name="20 % - Accent1 2 6 2 7 2" xfId="10620"/>
    <cellStyle name="20 % - Accent1 2 6 2 8" xfId="5121"/>
    <cellStyle name="20 % - Accent1 2 6 2 8 2" xfId="11406"/>
    <cellStyle name="20 % - Accent1 2 6 2 9" xfId="5905"/>
    <cellStyle name="20 % - Accent1 2 6 2 9 2" xfId="12190"/>
    <cellStyle name="20 % - Accent1 2 6 3" xfId="592"/>
    <cellStyle name="20 % - Accent1 2 6 3 2" xfId="1383"/>
    <cellStyle name="20 % - Accent1 2 6 3 2 2" xfId="7671"/>
    <cellStyle name="20 % - Accent1 2 6 3 3" xfId="2168"/>
    <cellStyle name="20 % - Accent1 2 6 3 3 2" xfId="8456"/>
    <cellStyle name="20 % - Accent1 2 6 3 4" xfId="2953"/>
    <cellStyle name="20 % - Accent1 2 6 3 4 2" xfId="9241"/>
    <cellStyle name="20 % - Accent1 2 6 3 5" xfId="3742"/>
    <cellStyle name="20 % - Accent1 2 6 3 5 2" xfId="10030"/>
    <cellStyle name="20 % - Accent1 2 6 3 6" xfId="4531"/>
    <cellStyle name="20 % - Accent1 2 6 3 6 2" xfId="10816"/>
    <cellStyle name="20 % - Accent1 2 6 3 7" xfId="5317"/>
    <cellStyle name="20 % - Accent1 2 6 3 7 2" xfId="11602"/>
    <cellStyle name="20 % - Accent1 2 6 3 8" xfId="6101"/>
    <cellStyle name="20 % - Accent1 2 6 3 8 2" xfId="12386"/>
    <cellStyle name="20 % - Accent1 2 6 3 9" xfId="6886"/>
    <cellStyle name="20 % - Accent1 2 6 4" xfId="991"/>
    <cellStyle name="20 % - Accent1 2 6 4 2" xfId="7279"/>
    <cellStyle name="20 % - Accent1 2 6 5" xfId="1776"/>
    <cellStyle name="20 % - Accent1 2 6 5 2" xfId="8064"/>
    <cellStyle name="20 % - Accent1 2 6 6" xfId="2561"/>
    <cellStyle name="20 % - Accent1 2 6 6 2" xfId="8849"/>
    <cellStyle name="20 % - Accent1 2 6 7" xfId="3350"/>
    <cellStyle name="20 % - Accent1 2 6 7 2" xfId="9638"/>
    <cellStyle name="20 % - Accent1 2 6 8" xfId="4139"/>
    <cellStyle name="20 % - Accent1 2 6 8 2" xfId="10424"/>
    <cellStyle name="20 % - Accent1 2 6 9" xfId="4925"/>
    <cellStyle name="20 % - Accent1 2 6 9 2" xfId="11210"/>
    <cellStyle name="20 % - Accent1 2 7" xfId="223"/>
    <cellStyle name="20 % - Accent1 2 7 10" xfId="5737"/>
    <cellStyle name="20 % - Accent1 2 7 10 2" xfId="12022"/>
    <cellStyle name="20 % - Accent1 2 7 11" xfId="6522"/>
    <cellStyle name="20 % - Accent1 2 7 2" xfId="419"/>
    <cellStyle name="20 % - Accent1 2 7 2 10" xfId="6718"/>
    <cellStyle name="20 % - Accent1 2 7 2 2" xfId="816"/>
    <cellStyle name="20 % - Accent1 2 7 2 2 2" xfId="1607"/>
    <cellStyle name="20 % - Accent1 2 7 2 2 2 2" xfId="7895"/>
    <cellStyle name="20 % - Accent1 2 7 2 2 3" xfId="2392"/>
    <cellStyle name="20 % - Accent1 2 7 2 2 3 2" xfId="8680"/>
    <cellStyle name="20 % - Accent1 2 7 2 2 4" xfId="3177"/>
    <cellStyle name="20 % - Accent1 2 7 2 2 4 2" xfId="9465"/>
    <cellStyle name="20 % - Accent1 2 7 2 2 5" xfId="3966"/>
    <cellStyle name="20 % - Accent1 2 7 2 2 5 2" xfId="10254"/>
    <cellStyle name="20 % - Accent1 2 7 2 2 6" xfId="4755"/>
    <cellStyle name="20 % - Accent1 2 7 2 2 6 2" xfId="11040"/>
    <cellStyle name="20 % - Accent1 2 7 2 2 7" xfId="5541"/>
    <cellStyle name="20 % - Accent1 2 7 2 2 7 2" xfId="11826"/>
    <cellStyle name="20 % - Accent1 2 7 2 2 8" xfId="6325"/>
    <cellStyle name="20 % - Accent1 2 7 2 2 8 2" xfId="12610"/>
    <cellStyle name="20 % - Accent1 2 7 2 2 9" xfId="7110"/>
    <cellStyle name="20 % - Accent1 2 7 2 3" xfId="1215"/>
    <cellStyle name="20 % - Accent1 2 7 2 3 2" xfId="7503"/>
    <cellStyle name="20 % - Accent1 2 7 2 4" xfId="2000"/>
    <cellStyle name="20 % - Accent1 2 7 2 4 2" xfId="8288"/>
    <cellStyle name="20 % - Accent1 2 7 2 5" xfId="2785"/>
    <cellStyle name="20 % - Accent1 2 7 2 5 2" xfId="9073"/>
    <cellStyle name="20 % - Accent1 2 7 2 6" xfId="3574"/>
    <cellStyle name="20 % - Accent1 2 7 2 6 2" xfId="9862"/>
    <cellStyle name="20 % - Accent1 2 7 2 7" xfId="4363"/>
    <cellStyle name="20 % - Accent1 2 7 2 7 2" xfId="10648"/>
    <cellStyle name="20 % - Accent1 2 7 2 8" xfId="5149"/>
    <cellStyle name="20 % - Accent1 2 7 2 8 2" xfId="11434"/>
    <cellStyle name="20 % - Accent1 2 7 2 9" xfId="5933"/>
    <cellStyle name="20 % - Accent1 2 7 2 9 2" xfId="12218"/>
    <cellStyle name="20 % - Accent1 2 7 3" xfId="620"/>
    <cellStyle name="20 % - Accent1 2 7 3 2" xfId="1411"/>
    <cellStyle name="20 % - Accent1 2 7 3 2 2" xfId="7699"/>
    <cellStyle name="20 % - Accent1 2 7 3 3" xfId="2196"/>
    <cellStyle name="20 % - Accent1 2 7 3 3 2" xfId="8484"/>
    <cellStyle name="20 % - Accent1 2 7 3 4" xfId="2981"/>
    <cellStyle name="20 % - Accent1 2 7 3 4 2" xfId="9269"/>
    <cellStyle name="20 % - Accent1 2 7 3 5" xfId="3770"/>
    <cellStyle name="20 % - Accent1 2 7 3 5 2" xfId="10058"/>
    <cellStyle name="20 % - Accent1 2 7 3 6" xfId="4559"/>
    <cellStyle name="20 % - Accent1 2 7 3 6 2" xfId="10844"/>
    <cellStyle name="20 % - Accent1 2 7 3 7" xfId="5345"/>
    <cellStyle name="20 % - Accent1 2 7 3 7 2" xfId="11630"/>
    <cellStyle name="20 % - Accent1 2 7 3 8" xfId="6129"/>
    <cellStyle name="20 % - Accent1 2 7 3 8 2" xfId="12414"/>
    <cellStyle name="20 % - Accent1 2 7 3 9" xfId="6914"/>
    <cellStyle name="20 % - Accent1 2 7 4" xfId="1019"/>
    <cellStyle name="20 % - Accent1 2 7 4 2" xfId="7307"/>
    <cellStyle name="20 % - Accent1 2 7 5" xfId="1804"/>
    <cellStyle name="20 % - Accent1 2 7 5 2" xfId="8092"/>
    <cellStyle name="20 % - Accent1 2 7 6" xfId="2589"/>
    <cellStyle name="20 % - Accent1 2 7 6 2" xfId="8877"/>
    <cellStyle name="20 % - Accent1 2 7 7" xfId="3378"/>
    <cellStyle name="20 % - Accent1 2 7 7 2" xfId="9666"/>
    <cellStyle name="20 % - Accent1 2 7 8" xfId="4167"/>
    <cellStyle name="20 % - Accent1 2 7 8 2" xfId="10452"/>
    <cellStyle name="20 % - Accent1 2 7 9" xfId="4953"/>
    <cellStyle name="20 % - Accent1 2 7 9 2" xfId="11238"/>
    <cellStyle name="20 % - Accent1 2 8" xfId="251"/>
    <cellStyle name="20 % - Accent1 2 8 10" xfId="5765"/>
    <cellStyle name="20 % - Accent1 2 8 10 2" xfId="12050"/>
    <cellStyle name="20 % - Accent1 2 8 11" xfId="6550"/>
    <cellStyle name="20 % - Accent1 2 8 2" xfId="447"/>
    <cellStyle name="20 % - Accent1 2 8 2 10" xfId="6746"/>
    <cellStyle name="20 % - Accent1 2 8 2 2" xfId="844"/>
    <cellStyle name="20 % - Accent1 2 8 2 2 2" xfId="1635"/>
    <cellStyle name="20 % - Accent1 2 8 2 2 2 2" xfId="7923"/>
    <cellStyle name="20 % - Accent1 2 8 2 2 3" xfId="2420"/>
    <cellStyle name="20 % - Accent1 2 8 2 2 3 2" xfId="8708"/>
    <cellStyle name="20 % - Accent1 2 8 2 2 4" xfId="3205"/>
    <cellStyle name="20 % - Accent1 2 8 2 2 4 2" xfId="9493"/>
    <cellStyle name="20 % - Accent1 2 8 2 2 5" xfId="3994"/>
    <cellStyle name="20 % - Accent1 2 8 2 2 5 2" xfId="10282"/>
    <cellStyle name="20 % - Accent1 2 8 2 2 6" xfId="4783"/>
    <cellStyle name="20 % - Accent1 2 8 2 2 6 2" xfId="11068"/>
    <cellStyle name="20 % - Accent1 2 8 2 2 7" xfId="5569"/>
    <cellStyle name="20 % - Accent1 2 8 2 2 7 2" xfId="11854"/>
    <cellStyle name="20 % - Accent1 2 8 2 2 8" xfId="6353"/>
    <cellStyle name="20 % - Accent1 2 8 2 2 8 2" xfId="12638"/>
    <cellStyle name="20 % - Accent1 2 8 2 2 9" xfId="7138"/>
    <cellStyle name="20 % - Accent1 2 8 2 3" xfId="1243"/>
    <cellStyle name="20 % - Accent1 2 8 2 3 2" xfId="7531"/>
    <cellStyle name="20 % - Accent1 2 8 2 4" xfId="2028"/>
    <cellStyle name="20 % - Accent1 2 8 2 4 2" xfId="8316"/>
    <cellStyle name="20 % - Accent1 2 8 2 5" xfId="2813"/>
    <cellStyle name="20 % - Accent1 2 8 2 5 2" xfId="9101"/>
    <cellStyle name="20 % - Accent1 2 8 2 6" xfId="3602"/>
    <cellStyle name="20 % - Accent1 2 8 2 6 2" xfId="9890"/>
    <cellStyle name="20 % - Accent1 2 8 2 7" xfId="4391"/>
    <cellStyle name="20 % - Accent1 2 8 2 7 2" xfId="10676"/>
    <cellStyle name="20 % - Accent1 2 8 2 8" xfId="5177"/>
    <cellStyle name="20 % - Accent1 2 8 2 8 2" xfId="11462"/>
    <cellStyle name="20 % - Accent1 2 8 2 9" xfId="5961"/>
    <cellStyle name="20 % - Accent1 2 8 2 9 2" xfId="12246"/>
    <cellStyle name="20 % - Accent1 2 8 3" xfId="648"/>
    <cellStyle name="20 % - Accent1 2 8 3 2" xfId="1439"/>
    <cellStyle name="20 % - Accent1 2 8 3 2 2" xfId="7727"/>
    <cellStyle name="20 % - Accent1 2 8 3 3" xfId="2224"/>
    <cellStyle name="20 % - Accent1 2 8 3 3 2" xfId="8512"/>
    <cellStyle name="20 % - Accent1 2 8 3 4" xfId="3009"/>
    <cellStyle name="20 % - Accent1 2 8 3 4 2" xfId="9297"/>
    <cellStyle name="20 % - Accent1 2 8 3 5" xfId="3798"/>
    <cellStyle name="20 % - Accent1 2 8 3 5 2" xfId="10086"/>
    <cellStyle name="20 % - Accent1 2 8 3 6" xfId="4587"/>
    <cellStyle name="20 % - Accent1 2 8 3 6 2" xfId="10872"/>
    <cellStyle name="20 % - Accent1 2 8 3 7" xfId="5373"/>
    <cellStyle name="20 % - Accent1 2 8 3 7 2" xfId="11658"/>
    <cellStyle name="20 % - Accent1 2 8 3 8" xfId="6157"/>
    <cellStyle name="20 % - Accent1 2 8 3 8 2" xfId="12442"/>
    <cellStyle name="20 % - Accent1 2 8 3 9" xfId="6942"/>
    <cellStyle name="20 % - Accent1 2 8 4" xfId="1047"/>
    <cellStyle name="20 % - Accent1 2 8 4 2" xfId="7335"/>
    <cellStyle name="20 % - Accent1 2 8 5" xfId="1832"/>
    <cellStyle name="20 % - Accent1 2 8 5 2" xfId="8120"/>
    <cellStyle name="20 % - Accent1 2 8 6" xfId="2617"/>
    <cellStyle name="20 % - Accent1 2 8 6 2" xfId="8905"/>
    <cellStyle name="20 % - Accent1 2 8 7" xfId="3406"/>
    <cellStyle name="20 % - Accent1 2 8 7 2" xfId="9694"/>
    <cellStyle name="20 % - Accent1 2 8 8" xfId="4195"/>
    <cellStyle name="20 % - Accent1 2 8 8 2" xfId="10480"/>
    <cellStyle name="20 % - Accent1 2 8 9" xfId="4981"/>
    <cellStyle name="20 % - Accent1 2 8 9 2" xfId="11266"/>
    <cellStyle name="20 % - Accent1 2 9" xfId="279"/>
    <cellStyle name="20 % - Accent1 2 9 10" xfId="6578"/>
    <cellStyle name="20 % - Accent1 2 9 2" xfId="676"/>
    <cellStyle name="20 % - Accent1 2 9 2 2" xfId="1467"/>
    <cellStyle name="20 % - Accent1 2 9 2 2 2" xfId="7755"/>
    <cellStyle name="20 % - Accent1 2 9 2 3" xfId="2252"/>
    <cellStyle name="20 % - Accent1 2 9 2 3 2" xfId="8540"/>
    <cellStyle name="20 % - Accent1 2 9 2 4" xfId="3037"/>
    <cellStyle name="20 % - Accent1 2 9 2 4 2" xfId="9325"/>
    <cellStyle name="20 % - Accent1 2 9 2 5" xfId="3826"/>
    <cellStyle name="20 % - Accent1 2 9 2 5 2" xfId="10114"/>
    <cellStyle name="20 % - Accent1 2 9 2 6" xfId="4615"/>
    <cellStyle name="20 % - Accent1 2 9 2 6 2" xfId="10900"/>
    <cellStyle name="20 % - Accent1 2 9 2 7" xfId="5401"/>
    <cellStyle name="20 % - Accent1 2 9 2 7 2" xfId="11686"/>
    <cellStyle name="20 % - Accent1 2 9 2 8" xfId="6185"/>
    <cellStyle name="20 % - Accent1 2 9 2 8 2" xfId="12470"/>
    <cellStyle name="20 % - Accent1 2 9 2 9" xfId="6970"/>
    <cellStyle name="20 % - Accent1 2 9 3" xfId="1075"/>
    <cellStyle name="20 % - Accent1 2 9 3 2" xfId="7363"/>
    <cellStyle name="20 % - Accent1 2 9 4" xfId="1860"/>
    <cellStyle name="20 % - Accent1 2 9 4 2" xfId="8148"/>
    <cellStyle name="20 % - Accent1 2 9 5" xfId="2645"/>
    <cellStyle name="20 % - Accent1 2 9 5 2" xfId="8933"/>
    <cellStyle name="20 % - Accent1 2 9 6" xfId="3434"/>
    <cellStyle name="20 % - Accent1 2 9 6 2" xfId="9722"/>
    <cellStyle name="20 % - Accent1 2 9 7" xfId="4223"/>
    <cellStyle name="20 % - Accent1 2 9 7 2" xfId="10508"/>
    <cellStyle name="20 % - Accent1 2 9 8" xfId="5009"/>
    <cellStyle name="20 % - Accent1 2 9 8 2" xfId="11294"/>
    <cellStyle name="20 % - Accent1 2 9 9" xfId="5793"/>
    <cellStyle name="20 % - Accent1 2 9 9 2" xfId="12078"/>
    <cellStyle name="20 % - Accent2" xfId="3" builtinId="34" customBuiltin="1"/>
    <cellStyle name="20 % - Accent2 2" xfId="4"/>
    <cellStyle name="20 % - Accent2 2 10" xfId="481"/>
    <cellStyle name="20 % - Accent2 2 10 2" xfId="1272"/>
    <cellStyle name="20 % - Accent2 2 10 2 2" xfId="7560"/>
    <cellStyle name="20 % - Accent2 2 10 3" xfId="2057"/>
    <cellStyle name="20 % - Accent2 2 10 3 2" xfId="8345"/>
    <cellStyle name="20 % - Accent2 2 10 4" xfId="2842"/>
    <cellStyle name="20 % - Accent2 2 10 4 2" xfId="9130"/>
    <cellStyle name="20 % - Accent2 2 10 5" xfId="3631"/>
    <cellStyle name="20 % - Accent2 2 10 5 2" xfId="9919"/>
    <cellStyle name="20 % - Accent2 2 10 6" xfId="4420"/>
    <cellStyle name="20 % - Accent2 2 10 6 2" xfId="10705"/>
    <cellStyle name="20 % - Accent2 2 10 7" xfId="5206"/>
    <cellStyle name="20 % - Accent2 2 10 7 2" xfId="11491"/>
    <cellStyle name="20 % - Accent2 2 10 8" xfId="5990"/>
    <cellStyle name="20 % - Accent2 2 10 8 2" xfId="12275"/>
    <cellStyle name="20 % - Accent2 2 10 9" xfId="6775"/>
    <cellStyle name="20 % - Accent2 2 11" xfId="880"/>
    <cellStyle name="20 % - Accent2 2 11 2" xfId="7168"/>
    <cellStyle name="20 % - Accent2 2 12" xfId="1665"/>
    <cellStyle name="20 % - Accent2 2 12 2" xfId="7953"/>
    <cellStyle name="20 % - Accent2 2 13" xfId="2450"/>
    <cellStyle name="20 % - Accent2 2 13 2" xfId="8738"/>
    <cellStyle name="20 % - Accent2 2 14" xfId="3239"/>
    <cellStyle name="20 % - Accent2 2 14 2" xfId="9527"/>
    <cellStyle name="20 % - Accent2 2 15" xfId="4028"/>
    <cellStyle name="20 % - Accent2 2 15 2" xfId="10313"/>
    <cellStyle name="20 % - Accent2 2 16" xfId="4814"/>
    <cellStyle name="20 % - Accent2 2 16 2" xfId="11099"/>
    <cellStyle name="20 % - Accent2 2 17" xfId="5598"/>
    <cellStyle name="20 % - Accent2 2 17 2" xfId="11883"/>
    <cellStyle name="20 % - Accent2 2 18" xfId="6383"/>
    <cellStyle name="20 % - Accent2 2 2" xfId="95"/>
    <cellStyle name="20 % - Accent2 2 2 10" xfId="894"/>
    <cellStyle name="20 % - Accent2 2 2 10 2" xfId="7182"/>
    <cellStyle name="20 % - Accent2 2 2 11" xfId="1679"/>
    <cellStyle name="20 % - Accent2 2 2 11 2" xfId="7967"/>
    <cellStyle name="20 % - Accent2 2 2 12" xfId="2464"/>
    <cellStyle name="20 % - Accent2 2 2 12 2" xfId="8752"/>
    <cellStyle name="20 % - Accent2 2 2 13" xfId="3253"/>
    <cellStyle name="20 % - Accent2 2 2 13 2" xfId="9541"/>
    <cellStyle name="20 % - Accent2 2 2 14" xfId="4042"/>
    <cellStyle name="20 % - Accent2 2 2 14 2" xfId="10327"/>
    <cellStyle name="20 % - Accent2 2 2 15" xfId="4828"/>
    <cellStyle name="20 % - Accent2 2 2 15 2" xfId="11113"/>
    <cellStyle name="20 % - Accent2 2 2 16" xfId="5612"/>
    <cellStyle name="20 % - Accent2 2 2 16 2" xfId="11897"/>
    <cellStyle name="20 % - Accent2 2 2 17" xfId="6397"/>
    <cellStyle name="20 % - Accent2 2 2 2" xfId="126"/>
    <cellStyle name="20 % - Accent2 2 2 2 10" xfId="5640"/>
    <cellStyle name="20 % - Accent2 2 2 2 10 2" xfId="11925"/>
    <cellStyle name="20 % - Accent2 2 2 2 11" xfId="6425"/>
    <cellStyle name="20 % - Accent2 2 2 2 2" xfId="322"/>
    <cellStyle name="20 % - Accent2 2 2 2 2 10" xfId="6621"/>
    <cellStyle name="20 % - Accent2 2 2 2 2 2" xfId="719"/>
    <cellStyle name="20 % - Accent2 2 2 2 2 2 2" xfId="1510"/>
    <cellStyle name="20 % - Accent2 2 2 2 2 2 2 2" xfId="7798"/>
    <cellStyle name="20 % - Accent2 2 2 2 2 2 3" xfId="2295"/>
    <cellStyle name="20 % - Accent2 2 2 2 2 2 3 2" xfId="8583"/>
    <cellStyle name="20 % - Accent2 2 2 2 2 2 4" xfId="3080"/>
    <cellStyle name="20 % - Accent2 2 2 2 2 2 4 2" xfId="9368"/>
    <cellStyle name="20 % - Accent2 2 2 2 2 2 5" xfId="3869"/>
    <cellStyle name="20 % - Accent2 2 2 2 2 2 5 2" xfId="10157"/>
    <cellStyle name="20 % - Accent2 2 2 2 2 2 6" xfId="4658"/>
    <cellStyle name="20 % - Accent2 2 2 2 2 2 6 2" xfId="10943"/>
    <cellStyle name="20 % - Accent2 2 2 2 2 2 7" xfId="5444"/>
    <cellStyle name="20 % - Accent2 2 2 2 2 2 7 2" xfId="11729"/>
    <cellStyle name="20 % - Accent2 2 2 2 2 2 8" xfId="6228"/>
    <cellStyle name="20 % - Accent2 2 2 2 2 2 8 2" xfId="12513"/>
    <cellStyle name="20 % - Accent2 2 2 2 2 2 9" xfId="7013"/>
    <cellStyle name="20 % - Accent2 2 2 2 2 3" xfId="1118"/>
    <cellStyle name="20 % - Accent2 2 2 2 2 3 2" xfId="7406"/>
    <cellStyle name="20 % - Accent2 2 2 2 2 4" xfId="1903"/>
    <cellStyle name="20 % - Accent2 2 2 2 2 4 2" xfId="8191"/>
    <cellStyle name="20 % - Accent2 2 2 2 2 5" xfId="2688"/>
    <cellStyle name="20 % - Accent2 2 2 2 2 5 2" xfId="8976"/>
    <cellStyle name="20 % - Accent2 2 2 2 2 6" xfId="3477"/>
    <cellStyle name="20 % - Accent2 2 2 2 2 6 2" xfId="9765"/>
    <cellStyle name="20 % - Accent2 2 2 2 2 7" xfId="4266"/>
    <cellStyle name="20 % - Accent2 2 2 2 2 7 2" xfId="10551"/>
    <cellStyle name="20 % - Accent2 2 2 2 2 8" xfId="5052"/>
    <cellStyle name="20 % - Accent2 2 2 2 2 8 2" xfId="11337"/>
    <cellStyle name="20 % - Accent2 2 2 2 2 9" xfId="5836"/>
    <cellStyle name="20 % - Accent2 2 2 2 2 9 2" xfId="12121"/>
    <cellStyle name="20 % - Accent2 2 2 2 3" xfId="523"/>
    <cellStyle name="20 % - Accent2 2 2 2 3 2" xfId="1314"/>
    <cellStyle name="20 % - Accent2 2 2 2 3 2 2" xfId="7602"/>
    <cellStyle name="20 % - Accent2 2 2 2 3 3" xfId="2099"/>
    <cellStyle name="20 % - Accent2 2 2 2 3 3 2" xfId="8387"/>
    <cellStyle name="20 % - Accent2 2 2 2 3 4" xfId="2884"/>
    <cellStyle name="20 % - Accent2 2 2 2 3 4 2" xfId="9172"/>
    <cellStyle name="20 % - Accent2 2 2 2 3 5" xfId="3673"/>
    <cellStyle name="20 % - Accent2 2 2 2 3 5 2" xfId="9961"/>
    <cellStyle name="20 % - Accent2 2 2 2 3 6" xfId="4462"/>
    <cellStyle name="20 % - Accent2 2 2 2 3 6 2" xfId="10747"/>
    <cellStyle name="20 % - Accent2 2 2 2 3 7" xfId="5248"/>
    <cellStyle name="20 % - Accent2 2 2 2 3 7 2" xfId="11533"/>
    <cellStyle name="20 % - Accent2 2 2 2 3 8" xfId="6032"/>
    <cellStyle name="20 % - Accent2 2 2 2 3 8 2" xfId="12317"/>
    <cellStyle name="20 % - Accent2 2 2 2 3 9" xfId="6817"/>
    <cellStyle name="20 % - Accent2 2 2 2 4" xfId="922"/>
    <cellStyle name="20 % - Accent2 2 2 2 4 2" xfId="7210"/>
    <cellStyle name="20 % - Accent2 2 2 2 5" xfId="1707"/>
    <cellStyle name="20 % - Accent2 2 2 2 5 2" xfId="7995"/>
    <cellStyle name="20 % - Accent2 2 2 2 6" xfId="2492"/>
    <cellStyle name="20 % - Accent2 2 2 2 6 2" xfId="8780"/>
    <cellStyle name="20 % - Accent2 2 2 2 7" xfId="3281"/>
    <cellStyle name="20 % - Accent2 2 2 2 7 2" xfId="9569"/>
    <cellStyle name="20 % - Accent2 2 2 2 8" xfId="4070"/>
    <cellStyle name="20 % - Accent2 2 2 2 8 2" xfId="10355"/>
    <cellStyle name="20 % - Accent2 2 2 2 9" xfId="4856"/>
    <cellStyle name="20 % - Accent2 2 2 2 9 2" xfId="11141"/>
    <cellStyle name="20 % - Accent2 2 2 3" xfId="154"/>
    <cellStyle name="20 % - Accent2 2 2 3 10" xfId="5668"/>
    <cellStyle name="20 % - Accent2 2 2 3 10 2" xfId="11953"/>
    <cellStyle name="20 % - Accent2 2 2 3 11" xfId="6453"/>
    <cellStyle name="20 % - Accent2 2 2 3 2" xfId="350"/>
    <cellStyle name="20 % - Accent2 2 2 3 2 10" xfId="6649"/>
    <cellStyle name="20 % - Accent2 2 2 3 2 2" xfId="747"/>
    <cellStyle name="20 % - Accent2 2 2 3 2 2 2" xfId="1538"/>
    <cellStyle name="20 % - Accent2 2 2 3 2 2 2 2" xfId="7826"/>
    <cellStyle name="20 % - Accent2 2 2 3 2 2 3" xfId="2323"/>
    <cellStyle name="20 % - Accent2 2 2 3 2 2 3 2" xfId="8611"/>
    <cellStyle name="20 % - Accent2 2 2 3 2 2 4" xfId="3108"/>
    <cellStyle name="20 % - Accent2 2 2 3 2 2 4 2" xfId="9396"/>
    <cellStyle name="20 % - Accent2 2 2 3 2 2 5" xfId="3897"/>
    <cellStyle name="20 % - Accent2 2 2 3 2 2 5 2" xfId="10185"/>
    <cellStyle name="20 % - Accent2 2 2 3 2 2 6" xfId="4686"/>
    <cellStyle name="20 % - Accent2 2 2 3 2 2 6 2" xfId="10971"/>
    <cellStyle name="20 % - Accent2 2 2 3 2 2 7" xfId="5472"/>
    <cellStyle name="20 % - Accent2 2 2 3 2 2 7 2" xfId="11757"/>
    <cellStyle name="20 % - Accent2 2 2 3 2 2 8" xfId="6256"/>
    <cellStyle name="20 % - Accent2 2 2 3 2 2 8 2" xfId="12541"/>
    <cellStyle name="20 % - Accent2 2 2 3 2 2 9" xfId="7041"/>
    <cellStyle name="20 % - Accent2 2 2 3 2 3" xfId="1146"/>
    <cellStyle name="20 % - Accent2 2 2 3 2 3 2" xfId="7434"/>
    <cellStyle name="20 % - Accent2 2 2 3 2 4" xfId="1931"/>
    <cellStyle name="20 % - Accent2 2 2 3 2 4 2" xfId="8219"/>
    <cellStyle name="20 % - Accent2 2 2 3 2 5" xfId="2716"/>
    <cellStyle name="20 % - Accent2 2 2 3 2 5 2" xfId="9004"/>
    <cellStyle name="20 % - Accent2 2 2 3 2 6" xfId="3505"/>
    <cellStyle name="20 % - Accent2 2 2 3 2 6 2" xfId="9793"/>
    <cellStyle name="20 % - Accent2 2 2 3 2 7" xfId="4294"/>
    <cellStyle name="20 % - Accent2 2 2 3 2 7 2" xfId="10579"/>
    <cellStyle name="20 % - Accent2 2 2 3 2 8" xfId="5080"/>
    <cellStyle name="20 % - Accent2 2 2 3 2 8 2" xfId="11365"/>
    <cellStyle name="20 % - Accent2 2 2 3 2 9" xfId="5864"/>
    <cellStyle name="20 % - Accent2 2 2 3 2 9 2" xfId="12149"/>
    <cellStyle name="20 % - Accent2 2 2 3 3" xfId="551"/>
    <cellStyle name="20 % - Accent2 2 2 3 3 2" xfId="1342"/>
    <cellStyle name="20 % - Accent2 2 2 3 3 2 2" xfId="7630"/>
    <cellStyle name="20 % - Accent2 2 2 3 3 3" xfId="2127"/>
    <cellStyle name="20 % - Accent2 2 2 3 3 3 2" xfId="8415"/>
    <cellStyle name="20 % - Accent2 2 2 3 3 4" xfId="2912"/>
    <cellStyle name="20 % - Accent2 2 2 3 3 4 2" xfId="9200"/>
    <cellStyle name="20 % - Accent2 2 2 3 3 5" xfId="3701"/>
    <cellStyle name="20 % - Accent2 2 2 3 3 5 2" xfId="9989"/>
    <cellStyle name="20 % - Accent2 2 2 3 3 6" xfId="4490"/>
    <cellStyle name="20 % - Accent2 2 2 3 3 6 2" xfId="10775"/>
    <cellStyle name="20 % - Accent2 2 2 3 3 7" xfId="5276"/>
    <cellStyle name="20 % - Accent2 2 2 3 3 7 2" xfId="11561"/>
    <cellStyle name="20 % - Accent2 2 2 3 3 8" xfId="6060"/>
    <cellStyle name="20 % - Accent2 2 2 3 3 8 2" xfId="12345"/>
    <cellStyle name="20 % - Accent2 2 2 3 3 9" xfId="6845"/>
    <cellStyle name="20 % - Accent2 2 2 3 4" xfId="950"/>
    <cellStyle name="20 % - Accent2 2 2 3 4 2" xfId="7238"/>
    <cellStyle name="20 % - Accent2 2 2 3 5" xfId="1735"/>
    <cellStyle name="20 % - Accent2 2 2 3 5 2" xfId="8023"/>
    <cellStyle name="20 % - Accent2 2 2 3 6" xfId="2520"/>
    <cellStyle name="20 % - Accent2 2 2 3 6 2" xfId="8808"/>
    <cellStyle name="20 % - Accent2 2 2 3 7" xfId="3309"/>
    <cellStyle name="20 % - Accent2 2 2 3 7 2" xfId="9597"/>
    <cellStyle name="20 % - Accent2 2 2 3 8" xfId="4098"/>
    <cellStyle name="20 % - Accent2 2 2 3 8 2" xfId="10383"/>
    <cellStyle name="20 % - Accent2 2 2 3 9" xfId="4884"/>
    <cellStyle name="20 % - Accent2 2 2 3 9 2" xfId="11169"/>
    <cellStyle name="20 % - Accent2 2 2 4" xfId="182"/>
    <cellStyle name="20 % - Accent2 2 2 4 10" xfId="5696"/>
    <cellStyle name="20 % - Accent2 2 2 4 10 2" xfId="11981"/>
    <cellStyle name="20 % - Accent2 2 2 4 11" xfId="6481"/>
    <cellStyle name="20 % - Accent2 2 2 4 2" xfId="378"/>
    <cellStyle name="20 % - Accent2 2 2 4 2 10" xfId="6677"/>
    <cellStyle name="20 % - Accent2 2 2 4 2 2" xfId="775"/>
    <cellStyle name="20 % - Accent2 2 2 4 2 2 2" xfId="1566"/>
    <cellStyle name="20 % - Accent2 2 2 4 2 2 2 2" xfId="7854"/>
    <cellStyle name="20 % - Accent2 2 2 4 2 2 3" xfId="2351"/>
    <cellStyle name="20 % - Accent2 2 2 4 2 2 3 2" xfId="8639"/>
    <cellStyle name="20 % - Accent2 2 2 4 2 2 4" xfId="3136"/>
    <cellStyle name="20 % - Accent2 2 2 4 2 2 4 2" xfId="9424"/>
    <cellStyle name="20 % - Accent2 2 2 4 2 2 5" xfId="3925"/>
    <cellStyle name="20 % - Accent2 2 2 4 2 2 5 2" xfId="10213"/>
    <cellStyle name="20 % - Accent2 2 2 4 2 2 6" xfId="4714"/>
    <cellStyle name="20 % - Accent2 2 2 4 2 2 6 2" xfId="10999"/>
    <cellStyle name="20 % - Accent2 2 2 4 2 2 7" xfId="5500"/>
    <cellStyle name="20 % - Accent2 2 2 4 2 2 7 2" xfId="11785"/>
    <cellStyle name="20 % - Accent2 2 2 4 2 2 8" xfId="6284"/>
    <cellStyle name="20 % - Accent2 2 2 4 2 2 8 2" xfId="12569"/>
    <cellStyle name="20 % - Accent2 2 2 4 2 2 9" xfId="7069"/>
    <cellStyle name="20 % - Accent2 2 2 4 2 3" xfId="1174"/>
    <cellStyle name="20 % - Accent2 2 2 4 2 3 2" xfId="7462"/>
    <cellStyle name="20 % - Accent2 2 2 4 2 4" xfId="1959"/>
    <cellStyle name="20 % - Accent2 2 2 4 2 4 2" xfId="8247"/>
    <cellStyle name="20 % - Accent2 2 2 4 2 5" xfId="2744"/>
    <cellStyle name="20 % - Accent2 2 2 4 2 5 2" xfId="9032"/>
    <cellStyle name="20 % - Accent2 2 2 4 2 6" xfId="3533"/>
    <cellStyle name="20 % - Accent2 2 2 4 2 6 2" xfId="9821"/>
    <cellStyle name="20 % - Accent2 2 2 4 2 7" xfId="4322"/>
    <cellStyle name="20 % - Accent2 2 2 4 2 7 2" xfId="10607"/>
    <cellStyle name="20 % - Accent2 2 2 4 2 8" xfId="5108"/>
    <cellStyle name="20 % - Accent2 2 2 4 2 8 2" xfId="11393"/>
    <cellStyle name="20 % - Accent2 2 2 4 2 9" xfId="5892"/>
    <cellStyle name="20 % - Accent2 2 2 4 2 9 2" xfId="12177"/>
    <cellStyle name="20 % - Accent2 2 2 4 3" xfId="579"/>
    <cellStyle name="20 % - Accent2 2 2 4 3 2" xfId="1370"/>
    <cellStyle name="20 % - Accent2 2 2 4 3 2 2" xfId="7658"/>
    <cellStyle name="20 % - Accent2 2 2 4 3 3" xfId="2155"/>
    <cellStyle name="20 % - Accent2 2 2 4 3 3 2" xfId="8443"/>
    <cellStyle name="20 % - Accent2 2 2 4 3 4" xfId="2940"/>
    <cellStyle name="20 % - Accent2 2 2 4 3 4 2" xfId="9228"/>
    <cellStyle name="20 % - Accent2 2 2 4 3 5" xfId="3729"/>
    <cellStyle name="20 % - Accent2 2 2 4 3 5 2" xfId="10017"/>
    <cellStyle name="20 % - Accent2 2 2 4 3 6" xfId="4518"/>
    <cellStyle name="20 % - Accent2 2 2 4 3 6 2" xfId="10803"/>
    <cellStyle name="20 % - Accent2 2 2 4 3 7" xfId="5304"/>
    <cellStyle name="20 % - Accent2 2 2 4 3 7 2" xfId="11589"/>
    <cellStyle name="20 % - Accent2 2 2 4 3 8" xfId="6088"/>
    <cellStyle name="20 % - Accent2 2 2 4 3 8 2" xfId="12373"/>
    <cellStyle name="20 % - Accent2 2 2 4 3 9" xfId="6873"/>
    <cellStyle name="20 % - Accent2 2 2 4 4" xfId="978"/>
    <cellStyle name="20 % - Accent2 2 2 4 4 2" xfId="7266"/>
    <cellStyle name="20 % - Accent2 2 2 4 5" xfId="1763"/>
    <cellStyle name="20 % - Accent2 2 2 4 5 2" xfId="8051"/>
    <cellStyle name="20 % - Accent2 2 2 4 6" xfId="2548"/>
    <cellStyle name="20 % - Accent2 2 2 4 6 2" xfId="8836"/>
    <cellStyle name="20 % - Accent2 2 2 4 7" xfId="3337"/>
    <cellStyle name="20 % - Accent2 2 2 4 7 2" xfId="9625"/>
    <cellStyle name="20 % - Accent2 2 2 4 8" xfId="4126"/>
    <cellStyle name="20 % - Accent2 2 2 4 8 2" xfId="10411"/>
    <cellStyle name="20 % - Accent2 2 2 4 9" xfId="4912"/>
    <cellStyle name="20 % - Accent2 2 2 4 9 2" xfId="11197"/>
    <cellStyle name="20 % - Accent2 2 2 5" xfId="210"/>
    <cellStyle name="20 % - Accent2 2 2 5 10" xfId="5724"/>
    <cellStyle name="20 % - Accent2 2 2 5 10 2" xfId="12009"/>
    <cellStyle name="20 % - Accent2 2 2 5 11" xfId="6509"/>
    <cellStyle name="20 % - Accent2 2 2 5 2" xfId="406"/>
    <cellStyle name="20 % - Accent2 2 2 5 2 10" xfId="6705"/>
    <cellStyle name="20 % - Accent2 2 2 5 2 2" xfId="803"/>
    <cellStyle name="20 % - Accent2 2 2 5 2 2 2" xfId="1594"/>
    <cellStyle name="20 % - Accent2 2 2 5 2 2 2 2" xfId="7882"/>
    <cellStyle name="20 % - Accent2 2 2 5 2 2 3" xfId="2379"/>
    <cellStyle name="20 % - Accent2 2 2 5 2 2 3 2" xfId="8667"/>
    <cellStyle name="20 % - Accent2 2 2 5 2 2 4" xfId="3164"/>
    <cellStyle name="20 % - Accent2 2 2 5 2 2 4 2" xfId="9452"/>
    <cellStyle name="20 % - Accent2 2 2 5 2 2 5" xfId="3953"/>
    <cellStyle name="20 % - Accent2 2 2 5 2 2 5 2" xfId="10241"/>
    <cellStyle name="20 % - Accent2 2 2 5 2 2 6" xfId="4742"/>
    <cellStyle name="20 % - Accent2 2 2 5 2 2 6 2" xfId="11027"/>
    <cellStyle name="20 % - Accent2 2 2 5 2 2 7" xfId="5528"/>
    <cellStyle name="20 % - Accent2 2 2 5 2 2 7 2" xfId="11813"/>
    <cellStyle name="20 % - Accent2 2 2 5 2 2 8" xfId="6312"/>
    <cellStyle name="20 % - Accent2 2 2 5 2 2 8 2" xfId="12597"/>
    <cellStyle name="20 % - Accent2 2 2 5 2 2 9" xfId="7097"/>
    <cellStyle name="20 % - Accent2 2 2 5 2 3" xfId="1202"/>
    <cellStyle name="20 % - Accent2 2 2 5 2 3 2" xfId="7490"/>
    <cellStyle name="20 % - Accent2 2 2 5 2 4" xfId="1987"/>
    <cellStyle name="20 % - Accent2 2 2 5 2 4 2" xfId="8275"/>
    <cellStyle name="20 % - Accent2 2 2 5 2 5" xfId="2772"/>
    <cellStyle name="20 % - Accent2 2 2 5 2 5 2" xfId="9060"/>
    <cellStyle name="20 % - Accent2 2 2 5 2 6" xfId="3561"/>
    <cellStyle name="20 % - Accent2 2 2 5 2 6 2" xfId="9849"/>
    <cellStyle name="20 % - Accent2 2 2 5 2 7" xfId="4350"/>
    <cellStyle name="20 % - Accent2 2 2 5 2 7 2" xfId="10635"/>
    <cellStyle name="20 % - Accent2 2 2 5 2 8" xfId="5136"/>
    <cellStyle name="20 % - Accent2 2 2 5 2 8 2" xfId="11421"/>
    <cellStyle name="20 % - Accent2 2 2 5 2 9" xfId="5920"/>
    <cellStyle name="20 % - Accent2 2 2 5 2 9 2" xfId="12205"/>
    <cellStyle name="20 % - Accent2 2 2 5 3" xfId="607"/>
    <cellStyle name="20 % - Accent2 2 2 5 3 2" xfId="1398"/>
    <cellStyle name="20 % - Accent2 2 2 5 3 2 2" xfId="7686"/>
    <cellStyle name="20 % - Accent2 2 2 5 3 3" xfId="2183"/>
    <cellStyle name="20 % - Accent2 2 2 5 3 3 2" xfId="8471"/>
    <cellStyle name="20 % - Accent2 2 2 5 3 4" xfId="2968"/>
    <cellStyle name="20 % - Accent2 2 2 5 3 4 2" xfId="9256"/>
    <cellStyle name="20 % - Accent2 2 2 5 3 5" xfId="3757"/>
    <cellStyle name="20 % - Accent2 2 2 5 3 5 2" xfId="10045"/>
    <cellStyle name="20 % - Accent2 2 2 5 3 6" xfId="4546"/>
    <cellStyle name="20 % - Accent2 2 2 5 3 6 2" xfId="10831"/>
    <cellStyle name="20 % - Accent2 2 2 5 3 7" xfId="5332"/>
    <cellStyle name="20 % - Accent2 2 2 5 3 7 2" xfId="11617"/>
    <cellStyle name="20 % - Accent2 2 2 5 3 8" xfId="6116"/>
    <cellStyle name="20 % - Accent2 2 2 5 3 8 2" xfId="12401"/>
    <cellStyle name="20 % - Accent2 2 2 5 3 9" xfId="6901"/>
    <cellStyle name="20 % - Accent2 2 2 5 4" xfId="1006"/>
    <cellStyle name="20 % - Accent2 2 2 5 4 2" xfId="7294"/>
    <cellStyle name="20 % - Accent2 2 2 5 5" xfId="1791"/>
    <cellStyle name="20 % - Accent2 2 2 5 5 2" xfId="8079"/>
    <cellStyle name="20 % - Accent2 2 2 5 6" xfId="2576"/>
    <cellStyle name="20 % - Accent2 2 2 5 6 2" xfId="8864"/>
    <cellStyle name="20 % - Accent2 2 2 5 7" xfId="3365"/>
    <cellStyle name="20 % - Accent2 2 2 5 7 2" xfId="9653"/>
    <cellStyle name="20 % - Accent2 2 2 5 8" xfId="4154"/>
    <cellStyle name="20 % - Accent2 2 2 5 8 2" xfId="10439"/>
    <cellStyle name="20 % - Accent2 2 2 5 9" xfId="4940"/>
    <cellStyle name="20 % - Accent2 2 2 5 9 2" xfId="11225"/>
    <cellStyle name="20 % - Accent2 2 2 6" xfId="238"/>
    <cellStyle name="20 % - Accent2 2 2 6 10" xfId="5752"/>
    <cellStyle name="20 % - Accent2 2 2 6 10 2" xfId="12037"/>
    <cellStyle name="20 % - Accent2 2 2 6 11" xfId="6537"/>
    <cellStyle name="20 % - Accent2 2 2 6 2" xfId="434"/>
    <cellStyle name="20 % - Accent2 2 2 6 2 10" xfId="6733"/>
    <cellStyle name="20 % - Accent2 2 2 6 2 2" xfId="831"/>
    <cellStyle name="20 % - Accent2 2 2 6 2 2 2" xfId="1622"/>
    <cellStyle name="20 % - Accent2 2 2 6 2 2 2 2" xfId="7910"/>
    <cellStyle name="20 % - Accent2 2 2 6 2 2 3" xfId="2407"/>
    <cellStyle name="20 % - Accent2 2 2 6 2 2 3 2" xfId="8695"/>
    <cellStyle name="20 % - Accent2 2 2 6 2 2 4" xfId="3192"/>
    <cellStyle name="20 % - Accent2 2 2 6 2 2 4 2" xfId="9480"/>
    <cellStyle name="20 % - Accent2 2 2 6 2 2 5" xfId="3981"/>
    <cellStyle name="20 % - Accent2 2 2 6 2 2 5 2" xfId="10269"/>
    <cellStyle name="20 % - Accent2 2 2 6 2 2 6" xfId="4770"/>
    <cellStyle name="20 % - Accent2 2 2 6 2 2 6 2" xfId="11055"/>
    <cellStyle name="20 % - Accent2 2 2 6 2 2 7" xfId="5556"/>
    <cellStyle name="20 % - Accent2 2 2 6 2 2 7 2" xfId="11841"/>
    <cellStyle name="20 % - Accent2 2 2 6 2 2 8" xfId="6340"/>
    <cellStyle name="20 % - Accent2 2 2 6 2 2 8 2" xfId="12625"/>
    <cellStyle name="20 % - Accent2 2 2 6 2 2 9" xfId="7125"/>
    <cellStyle name="20 % - Accent2 2 2 6 2 3" xfId="1230"/>
    <cellStyle name="20 % - Accent2 2 2 6 2 3 2" xfId="7518"/>
    <cellStyle name="20 % - Accent2 2 2 6 2 4" xfId="2015"/>
    <cellStyle name="20 % - Accent2 2 2 6 2 4 2" xfId="8303"/>
    <cellStyle name="20 % - Accent2 2 2 6 2 5" xfId="2800"/>
    <cellStyle name="20 % - Accent2 2 2 6 2 5 2" xfId="9088"/>
    <cellStyle name="20 % - Accent2 2 2 6 2 6" xfId="3589"/>
    <cellStyle name="20 % - Accent2 2 2 6 2 6 2" xfId="9877"/>
    <cellStyle name="20 % - Accent2 2 2 6 2 7" xfId="4378"/>
    <cellStyle name="20 % - Accent2 2 2 6 2 7 2" xfId="10663"/>
    <cellStyle name="20 % - Accent2 2 2 6 2 8" xfId="5164"/>
    <cellStyle name="20 % - Accent2 2 2 6 2 8 2" xfId="11449"/>
    <cellStyle name="20 % - Accent2 2 2 6 2 9" xfId="5948"/>
    <cellStyle name="20 % - Accent2 2 2 6 2 9 2" xfId="12233"/>
    <cellStyle name="20 % - Accent2 2 2 6 3" xfId="635"/>
    <cellStyle name="20 % - Accent2 2 2 6 3 2" xfId="1426"/>
    <cellStyle name="20 % - Accent2 2 2 6 3 2 2" xfId="7714"/>
    <cellStyle name="20 % - Accent2 2 2 6 3 3" xfId="2211"/>
    <cellStyle name="20 % - Accent2 2 2 6 3 3 2" xfId="8499"/>
    <cellStyle name="20 % - Accent2 2 2 6 3 4" xfId="2996"/>
    <cellStyle name="20 % - Accent2 2 2 6 3 4 2" xfId="9284"/>
    <cellStyle name="20 % - Accent2 2 2 6 3 5" xfId="3785"/>
    <cellStyle name="20 % - Accent2 2 2 6 3 5 2" xfId="10073"/>
    <cellStyle name="20 % - Accent2 2 2 6 3 6" xfId="4574"/>
    <cellStyle name="20 % - Accent2 2 2 6 3 6 2" xfId="10859"/>
    <cellStyle name="20 % - Accent2 2 2 6 3 7" xfId="5360"/>
    <cellStyle name="20 % - Accent2 2 2 6 3 7 2" xfId="11645"/>
    <cellStyle name="20 % - Accent2 2 2 6 3 8" xfId="6144"/>
    <cellStyle name="20 % - Accent2 2 2 6 3 8 2" xfId="12429"/>
    <cellStyle name="20 % - Accent2 2 2 6 3 9" xfId="6929"/>
    <cellStyle name="20 % - Accent2 2 2 6 4" xfId="1034"/>
    <cellStyle name="20 % - Accent2 2 2 6 4 2" xfId="7322"/>
    <cellStyle name="20 % - Accent2 2 2 6 5" xfId="1819"/>
    <cellStyle name="20 % - Accent2 2 2 6 5 2" xfId="8107"/>
    <cellStyle name="20 % - Accent2 2 2 6 6" xfId="2604"/>
    <cellStyle name="20 % - Accent2 2 2 6 6 2" xfId="8892"/>
    <cellStyle name="20 % - Accent2 2 2 6 7" xfId="3393"/>
    <cellStyle name="20 % - Accent2 2 2 6 7 2" xfId="9681"/>
    <cellStyle name="20 % - Accent2 2 2 6 8" xfId="4182"/>
    <cellStyle name="20 % - Accent2 2 2 6 8 2" xfId="10467"/>
    <cellStyle name="20 % - Accent2 2 2 6 9" xfId="4968"/>
    <cellStyle name="20 % - Accent2 2 2 6 9 2" xfId="11253"/>
    <cellStyle name="20 % - Accent2 2 2 7" xfId="266"/>
    <cellStyle name="20 % - Accent2 2 2 7 10" xfId="5780"/>
    <cellStyle name="20 % - Accent2 2 2 7 10 2" xfId="12065"/>
    <cellStyle name="20 % - Accent2 2 2 7 11" xfId="6565"/>
    <cellStyle name="20 % - Accent2 2 2 7 2" xfId="462"/>
    <cellStyle name="20 % - Accent2 2 2 7 2 10" xfId="6761"/>
    <cellStyle name="20 % - Accent2 2 2 7 2 2" xfId="859"/>
    <cellStyle name="20 % - Accent2 2 2 7 2 2 2" xfId="1650"/>
    <cellStyle name="20 % - Accent2 2 2 7 2 2 2 2" xfId="7938"/>
    <cellStyle name="20 % - Accent2 2 2 7 2 2 3" xfId="2435"/>
    <cellStyle name="20 % - Accent2 2 2 7 2 2 3 2" xfId="8723"/>
    <cellStyle name="20 % - Accent2 2 2 7 2 2 4" xfId="3220"/>
    <cellStyle name="20 % - Accent2 2 2 7 2 2 4 2" xfId="9508"/>
    <cellStyle name="20 % - Accent2 2 2 7 2 2 5" xfId="4009"/>
    <cellStyle name="20 % - Accent2 2 2 7 2 2 5 2" xfId="10297"/>
    <cellStyle name="20 % - Accent2 2 2 7 2 2 6" xfId="4798"/>
    <cellStyle name="20 % - Accent2 2 2 7 2 2 6 2" xfId="11083"/>
    <cellStyle name="20 % - Accent2 2 2 7 2 2 7" xfId="5584"/>
    <cellStyle name="20 % - Accent2 2 2 7 2 2 7 2" xfId="11869"/>
    <cellStyle name="20 % - Accent2 2 2 7 2 2 8" xfId="6368"/>
    <cellStyle name="20 % - Accent2 2 2 7 2 2 8 2" xfId="12653"/>
    <cellStyle name="20 % - Accent2 2 2 7 2 2 9" xfId="7153"/>
    <cellStyle name="20 % - Accent2 2 2 7 2 3" xfId="1258"/>
    <cellStyle name="20 % - Accent2 2 2 7 2 3 2" xfId="7546"/>
    <cellStyle name="20 % - Accent2 2 2 7 2 4" xfId="2043"/>
    <cellStyle name="20 % - Accent2 2 2 7 2 4 2" xfId="8331"/>
    <cellStyle name="20 % - Accent2 2 2 7 2 5" xfId="2828"/>
    <cellStyle name="20 % - Accent2 2 2 7 2 5 2" xfId="9116"/>
    <cellStyle name="20 % - Accent2 2 2 7 2 6" xfId="3617"/>
    <cellStyle name="20 % - Accent2 2 2 7 2 6 2" xfId="9905"/>
    <cellStyle name="20 % - Accent2 2 2 7 2 7" xfId="4406"/>
    <cellStyle name="20 % - Accent2 2 2 7 2 7 2" xfId="10691"/>
    <cellStyle name="20 % - Accent2 2 2 7 2 8" xfId="5192"/>
    <cellStyle name="20 % - Accent2 2 2 7 2 8 2" xfId="11477"/>
    <cellStyle name="20 % - Accent2 2 2 7 2 9" xfId="5976"/>
    <cellStyle name="20 % - Accent2 2 2 7 2 9 2" xfId="12261"/>
    <cellStyle name="20 % - Accent2 2 2 7 3" xfId="663"/>
    <cellStyle name="20 % - Accent2 2 2 7 3 2" xfId="1454"/>
    <cellStyle name="20 % - Accent2 2 2 7 3 2 2" xfId="7742"/>
    <cellStyle name="20 % - Accent2 2 2 7 3 3" xfId="2239"/>
    <cellStyle name="20 % - Accent2 2 2 7 3 3 2" xfId="8527"/>
    <cellStyle name="20 % - Accent2 2 2 7 3 4" xfId="3024"/>
    <cellStyle name="20 % - Accent2 2 2 7 3 4 2" xfId="9312"/>
    <cellStyle name="20 % - Accent2 2 2 7 3 5" xfId="3813"/>
    <cellStyle name="20 % - Accent2 2 2 7 3 5 2" xfId="10101"/>
    <cellStyle name="20 % - Accent2 2 2 7 3 6" xfId="4602"/>
    <cellStyle name="20 % - Accent2 2 2 7 3 6 2" xfId="10887"/>
    <cellStyle name="20 % - Accent2 2 2 7 3 7" xfId="5388"/>
    <cellStyle name="20 % - Accent2 2 2 7 3 7 2" xfId="11673"/>
    <cellStyle name="20 % - Accent2 2 2 7 3 8" xfId="6172"/>
    <cellStyle name="20 % - Accent2 2 2 7 3 8 2" xfId="12457"/>
    <cellStyle name="20 % - Accent2 2 2 7 3 9" xfId="6957"/>
    <cellStyle name="20 % - Accent2 2 2 7 4" xfId="1062"/>
    <cellStyle name="20 % - Accent2 2 2 7 4 2" xfId="7350"/>
    <cellStyle name="20 % - Accent2 2 2 7 5" xfId="1847"/>
    <cellStyle name="20 % - Accent2 2 2 7 5 2" xfId="8135"/>
    <cellStyle name="20 % - Accent2 2 2 7 6" xfId="2632"/>
    <cellStyle name="20 % - Accent2 2 2 7 6 2" xfId="8920"/>
    <cellStyle name="20 % - Accent2 2 2 7 7" xfId="3421"/>
    <cellStyle name="20 % - Accent2 2 2 7 7 2" xfId="9709"/>
    <cellStyle name="20 % - Accent2 2 2 7 8" xfId="4210"/>
    <cellStyle name="20 % - Accent2 2 2 7 8 2" xfId="10495"/>
    <cellStyle name="20 % - Accent2 2 2 7 9" xfId="4996"/>
    <cellStyle name="20 % - Accent2 2 2 7 9 2" xfId="11281"/>
    <cellStyle name="20 % - Accent2 2 2 8" xfId="294"/>
    <cellStyle name="20 % - Accent2 2 2 8 10" xfId="6593"/>
    <cellStyle name="20 % - Accent2 2 2 8 2" xfId="691"/>
    <cellStyle name="20 % - Accent2 2 2 8 2 2" xfId="1482"/>
    <cellStyle name="20 % - Accent2 2 2 8 2 2 2" xfId="7770"/>
    <cellStyle name="20 % - Accent2 2 2 8 2 3" xfId="2267"/>
    <cellStyle name="20 % - Accent2 2 2 8 2 3 2" xfId="8555"/>
    <cellStyle name="20 % - Accent2 2 2 8 2 4" xfId="3052"/>
    <cellStyle name="20 % - Accent2 2 2 8 2 4 2" xfId="9340"/>
    <cellStyle name="20 % - Accent2 2 2 8 2 5" xfId="3841"/>
    <cellStyle name="20 % - Accent2 2 2 8 2 5 2" xfId="10129"/>
    <cellStyle name="20 % - Accent2 2 2 8 2 6" xfId="4630"/>
    <cellStyle name="20 % - Accent2 2 2 8 2 6 2" xfId="10915"/>
    <cellStyle name="20 % - Accent2 2 2 8 2 7" xfId="5416"/>
    <cellStyle name="20 % - Accent2 2 2 8 2 7 2" xfId="11701"/>
    <cellStyle name="20 % - Accent2 2 2 8 2 8" xfId="6200"/>
    <cellStyle name="20 % - Accent2 2 2 8 2 8 2" xfId="12485"/>
    <cellStyle name="20 % - Accent2 2 2 8 2 9" xfId="6985"/>
    <cellStyle name="20 % - Accent2 2 2 8 3" xfId="1090"/>
    <cellStyle name="20 % - Accent2 2 2 8 3 2" xfId="7378"/>
    <cellStyle name="20 % - Accent2 2 2 8 4" xfId="1875"/>
    <cellStyle name="20 % - Accent2 2 2 8 4 2" xfId="8163"/>
    <cellStyle name="20 % - Accent2 2 2 8 5" xfId="2660"/>
    <cellStyle name="20 % - Accent2 2 2 8 5 2" xfId="8948"/>
    <cellStyle name="20 % - Accent2 2 2 8 6" xfId="3449"/>
    <cellStyle name="20 % - Accent2 2 2 8 6 2" xfId="9737"/>
    <cellStyle name="20 % - Accent2 2 2 8 7" xfId="4238"/>
    <cellStyle name="20 % - Accent2 2 2 8 7 2" xfId="10523"/>
    <cellStyle name="20 % - Accent2 2 2 8 8" xfId="5024"/>
    <cellStyle name="20 % - Accent2 2 2 8 8 2" xfId="11309"/>
    <cellStyle name="20 % - Accent2 2 2 8 9" xfId="5808"/>
    <cellStyle name="20 % - Accent2 2 2 8 9 2" xfId="12093"/>
    <cellStyle name="20 % - Accent2 2 2 9" xfId="495"/>
    <cellStyle name="20 % - Accent2 2 2 9 2" xfId="1286"/>
    <cellStyle name="20 % - Accent2 2 2 9 2 2" xfId="7574"/>
    <cellStyle name="20 % - Accent2 2 2 9 3" xfId="2071"/>
    <cellStyle name="20 % - Accent2 2 2 9 3 2" xfId="8359"/>
    <cellStyle name="20 % - Accent2 2 2 9 4" xfId="2856"/>
    <cellStyle name="20 % - Accent2 2 2 9 4 2" xfId="9144"/>
    <cellStyle name="20 % - Accent2 2 2 9 5" xfId="3645"/>
    <cellStyle name="20 % - Accent2 2 2 9 5 2" xfId="9933"/>
    <cellStyle name="20 % - Accent2 2 2 9 6" xfId="4434"/>
    <cellStyle name="20 % - Accent2 2 2 9 6 2" xfId="10719"/>
    <cellStyle name="20 % - Accent2 2 2 9 7" xfId="5220"/>
    <cellStyle name="20 % - Accent2 2 2 9 7 2" xfId="11505"/>
    <cellStyle name="20 % - Accent2 2 2 9 8" xfId="6004"/>
    <cellStyle name="20 % - Accent2 2 2 9 8 2" xfId="12289"/>
    <cellStyle name="20 % - Accent2 2 2 9 9" xfId="6789"/>
    <cellStyle name="20 % - Accent2 2 3" xfId="111"/>
    <cellStyle name="20 % - Accent2 2 3 10" xfId="5626"/>
    <cellStyle name="20 % - Accent2 2 3 10 2" xfId="11911"/>
    <cellStyle name="20 % - Accent2 2 3 11" xfId="6411"/>
    <cellStyle name="20 % - Accent2 2 3 2" xfId="308"/>
    <cellStyle name="20 % - Accent2 2 3 2 10" xfId="6607"/>
    <cellStyle name="20 % - Accent2 2 3 2 2" xfId="705"/>
    <cellStyle name="20 % - Accent2 2 3 2 2 2" xfId="1496"/>
    <cellStyle name="20 % - Accent2 2 3 2 2 2 2" xfId="7784"/>
    <cellStyle name="20 % - Accent2 2 3 2 2 3" xfId="2281"/>
    <cellStyle name="20 % - Accent2 2 3 2 2 3 2" xfId="8569"/>
    <cellStyle name="20 % - Accent2 2 3 2 2 4" xfId="3066"/>
    <cellStyle name="20 % - Accent2 2 3 2 2 4 2" xfId="9354"/>
    <cellStyle name="20 % - Accent2 2 3 2 2 5" xfId="3855"/>
    <cellStyle name="20 % - Accent2 2 3 2 2 5 2" xfId="10143"/>
    <cellStyle name="20 % - Accent2 2 3 2 2 6" xfId="4644"/>
    <cellStyle name="20 % - Accent2 2 3 2 2 6 2" xfId="10929"/>
    <cellStyle name="20 % - Accent2 2 3 2 2 7" xfId="5430"/>
    <cellStyle name="20 % - Accent2 2 3 2 2 7 2" xfId="11715"/>
    <cellStyle name="20 % - Accent2 2 3 2 2 8" xfId="6214"/>
    <cellStyle name="20 % - Accent2 2 3 2 2 8 2" xfId="12499"/>
    <cellStyle name="20 % - Accent2 2 3 2 2 9" xfId="6999"/>
    <cellStyle name="20 % - Accent2 2 3 2 3" xfId="1104"/>
    <cellStyle name="20 % - Accent2 2 3 2 3 2" xfId="7392"/>
    <cellStyle name="20 % - Accent2 2 3 2 4" xfId="1889"/>
    <cellStyle name="20 % - Accent2 2 3 2 4 2" xfId="8177"/>
    <cellStyle name="20 % - Accent2 2 3 2 5" xfId="2674"/>
    <cellStyle name="20 % - Accent2 2 3 2 5 2" xfId="8962"/>
    <cellStyle name="20 % - Accent2 2 3 2 6" xfId="3463"/>
    <cellStyle name="20 % - Accent2 2 3 2 6 2" xfId="9751"/>
    <cellStyle name="20 % - Accent2 2 3 2 7" xfId="4252"/>
    <cellStyle name="20 % - Accent2 2 3 2 7 2" xfId="10537"/>
    <cellStyle name="20 % - Accent2 2 3 2 8" xfId="5038"/>
    <cellStyle name="20 % - Accent2 2 3 2 8 2" xfId="11323"/>
    <cellStyle name="20 % - Accent2 2 3 2 9" xfId="5822"/>
    <cellStyle name="20 % - Accent2 2 3 2 9 2" xfId="12107"/>
    <cellStyle name="20 % - Accent2 2 3 3" xfId="509"/>
    <cellStyle name="20 % - Accent2 2 3 3 2" xfId="1300"/>
    <cellStyle name="20 % - Accent2 2 3 3 2 2" xfId="7588"/>
    <cellStyle name="20 % - Accent2 2 3 3 3" xfId="2085"/>
    <cellStyle name="20 % - Accent2 2 3 3 3 2" xfId="8373"/>
    <cellStyle name="20 % - Accent2 2 3 3 4" xfId="2870"/>
    <cellStyle name="20 % - Accent2 2 3 3 4 2" xfId="9158"/>
    <cellStyle name="20 % - Accent2 2 3 3 5" xfId="3659"/>
    <cellStyle name="20 % - Accent2 2 3 3 5 2" xfId="9947"/>
    <cellStyle name="20 % - Accent2 2 3 3 6" xfId="4448"/>
    <cellStyle name="20 % - Accent2 2 3 3 6 2" xfId="10733"/>
    <cellStyle name="20 % - Accent2 2 3 3 7" xfId="5234"/>
    <cellStyle name="20 % - Accent2 2 3 3 7 2" xfId="11519"/>
    <cellStyle name="20 % - Accent2 2 3 3 8" xfId="6018"/>
    <cellStyle name="20 % - Accent2 2 3 3 8 2" xfId="12303"/>
    <cellStyle name="20 % - Accent2 2 3 3 9" xfId="6803"/>
    <cellStyle name="20 % - Accent2 2 3 4" xfId="908"/>
    <cellStyle name="20 % - Accent2 2 3 4 2" xfId="7196"/>
    <cellStyle name="20 % - Accent2 2 3 5" xfId="1693"/>
    <cellStyle name="20 % - Accent2 2 3 5 2" xfId="7981"/>
    <cellStyle name="20 % - Accent2 2 3 6" xfId="2478"/>
    <cellStyle name="20 % - Accent2 2 3 6 2" xfId="8766"/>
    <cellStyle name="20 % - Accent2 2 3 7" xfId="3267"/>
    <cellStyle name="20 % - Accent2 2 3 7 2" xfId="9555"/>
    <cellStyle name="20 % - Accent2 2 3 8" xfId="4056"/>
    <cellStyle name="20 % - Accent2 2 3 8 2" xfId="10341"/>
    <cellStyle name="20 % - Accent2 2 3 9" xfId="4842"/>
    <cellStyle name="20 % - Accent2 2 3 9 2" xfId="11127"/>
    <cellStyle name="20 % - Accent2 2 4" xfId="140"/>
    <cellStyle name="20 % - Accent2 2 4 10" xfId="5654"/>
    <cellStyle name="20 % - Accent2 2 4 10 2" xfId="11939"/>
    <cellStyle name="20 % - Accent2 2 4 11" xfId="6439"/>
    <cellStyle name="20 % - Accent2 2 4 2" xfId="336"/>
    <cellStyle name="20 % - Accent2 2 4 2 10" xfId="6635"/>
    <cellStyle name="20 % - Accent2 2 4 2 2" xfId="733"/>
    <cellStyle name="20 % - Accent2 2 4 2 2 2" xfId="1524"/>
    <cellStyle name="20 % - Accent2 2 4 2 2 2 2" xfId="7812"/>
    <cellStyle name="20 % - Accent2 2 4 2 2 3" xfId="2309"/>
    <cellStyle name="20 % - Accent2 2 4 2 2 3 2" xfId="8597"/>
    <cellStyle name="20 % - Accent2 2 4 2 2 4" xfId="3094"/>
    <cellStyle name="20 % - Accent2 2 4 2 2 4 2" xfId="9382"/>
    <cellStyle name="20 % - Accent2 2 4 2 2 5" xfId="3883"/>
    <cellStyle name="20 % - Accent2 2 4 2 2 5 2" xfId="10171"/>
    <cellStyle name="20 % - Accent2 2 4 2 2 6" xfId="4672"/>
    <cellStyle name="20 % - Accent2 2 4 2 2 6 2" xfId="10957"/>
    <cellStyle name="20 % - Accent2 2 4 2 2 7" xfId="5458"/>
    <cellStyle name="20 % - Accent2 2 4 2 2 7 2" xfId="11743"/>
    <cellStyle name="20 % - Accent2 2 4 2 2 8" xfId="6242"/>
    <cellStyle name="20 % - Accent2 2 4 2 2 8 2" xfId="12527"/>
    <cellStyle name="20 % - Accent2 2 4 2 2 9" xfId="7027"/>
    <cellStyle name="20 % - Accent2 2 4 2 3" xfId="1132"/>
    <cellStyle name="20 % - Accent2 2 4 2 3 2" xfId="7420"/>
    <cellStyle name="20 % - Accent2 2 4 2 4" xfId="1917"/>
    <cellStyle name="20 % - Accent2 2 4 2 4 2" xfId="8205"/>
    <cellStyle name="20 % - Accent2 2 4 2 5" xfId="2702"/>
    <cellStyle name="20 % - Accent2 2 4 2 5 2" xfId="8990"/>
    <cellStyle name="20 % - Accent2 2 4 2 6" xfId="3491"/>
    <cellStyle name="20 % - Accent2 2 4 2 6 2" xfId="9779"/>
    <cellStyle name="20 % - Accent2 2 4 2 7" xfId="4280"/>
    <cellStyle name="20 % - Accent2 2 4 2 7 2" xfId="10565"/>
    <cellStyle name="20 % - Accent2 2 4 2 8" xfId="5066"/>
    <cellStyle name="20 % - Accent2 2 4 2 8 2" xfId="11351"/>
    <cellStyle name="20 % - Accent2 2 4 2 9" xfId="5850"/>
    <cellStyle name="20 % - Accent2 2 4 2 9 2" xfId="12135"/>
    <cellStyle name="20 % - Accent2 2 4 3" xfId="537"/>
    <cellStyle name="20 % - Accent2 2 4 3 2" xfId="1328"/>
    <cellStyle name="20 % - Accent2 2 4 3 2 2" xfId="7616"/>
    <cellStyle name="20 % - Accent2 2 4 3 3" xfId="2113"/>
    <cellStyle name="20 % - Accent2 2 4 3 3 2" xfId="8401"/>
    <cellStyle name="20 % - Accent2 2 4 3 4" xfId="2898"/>
    <cellStyle name="20 % - Accent2 2 4 3 4 2" xfId="9186"/>
    <cellStyle name="20 % - Accent2 2 4 3 5" xfId="3687"/>
    <cellStyle name="20 % - Accent2 2 4 3 5 2" xfId="9975"/>
    <cellStyle name="20 % - Accent2 2 4 3 6" xfId="4476"/>
    <cellStyle name="20 % - Accent2 2 4 3 6 2" xfId="10761"/>
    <cellStyle name="20 % - Accent2 2 4 3 7" xfId="5262"/>
    <cellStyle name="20 % - Accent2 2 4 3 7 2" xfId="11547"/>
    <cellStyle name="20 % - Accent2 2 4 3 8" xfId="6046"/>
    <cellStyle name="20 % - Accent2 2 4 3 8 2" xfId="12331"/>
    <cellStyle name="20 % - Accent2 2 4 3 9" xfId="6831"/>
    <cellStyle name="20 % - Accent2 2 4 4" xfId="936"/>
    <cellStyle name="20 % - Accent2 2 4 4 2" xfId="7224"/>
    <cellStyle name="20 % - Accent2 2 4 5" xfId="1721"/>
    <cellStyle name="20 % - Accent2 2 4 5 2" xfId="8009"/>
    <cellStyle name="20 % - Accent2 2 4 6" xfId="2506"/>
    <cellStyle name="20 % - Accent2 2 4 6 2" xfId="8794"/>
    <cellStyle name="20 % - Accent2 2 4 7" xfId="3295"/>
    <cellStyle name="20 % - Accent2 2 4 7 2" xfId="9583"/>
    <cellStyle name="20 % - Accent2 2 4 8" xfId="4084"/>
    <cellStyle name="20 % - Accent2 2 4 8 2" xfId="10369"/>
    <cellStyle name="20 % - Accent2 2 4 9" xfId="4870"/>
    <cellStyle name="20 % - Accent2 2 4 9 2" xfId="11155"/>
    <cellStyle name="20 % - Accent2 2 5" xfId="168"/>
    <cellStyle name="20 % - Accent2 2 5 10" xfId="5682"/>
    <cellStyle name="20 % - Accent2 2 5 10 2" xfId="11967"/>
    <cellStyle name="20 % - Accent2 2 5 11" xfId="6467"/>
    <cellStyle name="20 % - Accent2 2 5 2" xfId="364"/>
    <cellStyle name="20 % - Accent2 2 5 2 10" xfId="6663"/>
    <cellStyle name="20 % - Accent2 2 5 2 2" xfId="761"/>
    <cellStyle name="20 % - Accent2 2 5 2 2 2" xfId="1552"/>
    <cellStyle name="20 % - Accent2 2 5 2 2 2 2" xfId="7840"/>
    <cellStyle name="20 % - Accent2 2 5 2 2 3" xfId="2337"/>
    <cellStyle name="20 % - Accent2 2 5 2 2 3 2" xfId="8625"/>
    <cellStyle name="20 % - Accent2 2 5 2 2 4" xfId="3122"/>
    <cellStyle name="20 % - Accent2 2 5 2 2 4 2" xfId="9410"/>
    <cellStyle name="20 % - Accent2 2 5 2 2 5" xfId="3911"/>
    <cellStyle name="20 % - Accent2 2 5 2 2 5 2" xfId="10199"/>
    <cellStyle name="20 % - Accent2 2 5 2 2 6" xfId="4700"/>
    <cellStyle name="20 % - Accent2 2 5 2 2 6 2" xfId="10985"/>
    <cellStyle name="20 % - Accent2 2 5 2 2 7" xfId="5486"/>
    <cellStyle name="20 % - Accent2 2 5 2 2 7 2" xfId="11771"/>
    <cellStyle name="20 % - Accent2 2 5 2 2 8" xfId="6270"/>
    <cellStyle name="20 % - Accent2 2 5 2 2 8 2" xfId="12555"/>
    <cellStyle name="20 % - Accent2 2 5 2 2 9" xfId="7055"/>
    <cellStyle name="20 % - Accent2 2 5 2 3" xfId="1160"/>
    <cellStyle name="20 % - Accent2 2 5 2 3 2" xfId="7448"/>
    <cellStyle name="20 % - Accent2 2 5 2 4" xfId="1945"/>
    <cellStyle name="20 % - Accent2 2 5 2 4 2" xfId="8233"/>
    <cellStyle name="20 % - Accent2 2 5 2 5" xfId="2730"/>
    <cellStyle name="20 % - Accent2 2 5 2 5 2" xfId="9018"/>
    <cellStyle name="20 % - Accent2 2 5 2 6" xfId="3519"/>
    <cellStyle name="20 % - Accent2 2 5 2 6 2" xfId="9807"/>
    <cellStyle name="20 % - Accent2 2 5 2 7" xfId="4308"/>
    <cellStyle name="20 % - Accent2 2 5 2 7 2" xfId="10593"/>
    <cellStyle name="20 % - Accent2 2 5 2 8" xfId="5094"/>
    <cellStyle name="20 % - Accent2 2 5 2 8 2" xfId="11379"/>
    <cellStyle name="20 % - Accent2 2 5 2 9" xfId="5878"/>
    <cellStyle name="20 % - Accent2 2 5 2 9 2" xfId="12163"/>
    <cellStyle name="20 % - Accent2 2 5 3" xfId="565"/>
    <cellStyle name="20 % - Accent2 2 5 3 2" xfId="1356"/>
    <cellStyle name="20 % - Accent2 2 5 3 2 2" xfId="7644"/>
    <cellStyle name="20 % - Accent2 2 5 3 3" xfId="2141"/>
    <cellStyle name="20 % - Accent2 2 5 3 3 2" xfId="8429"/>
    <cellStyle name="20 % - Accent2 2 5 3 4" xfId="2926"/>
    <cellStyle name="20 % - Accent2 2 5 3 4 2" xfId="9214"/>
    <cellStyle name="20 % - Accent2 2 5 3 5" xfId="3715"/>
    <cellStyle name="20 % - Accent2 2 5 3 5 2" xfId="10003"/>
    <cellStyle name="20 % - Accent2 2 5 3 6" xfId="4504"/>
    <cellStyle name="20 % - Accent2 2 5 3 6 2" xfId="10789"/>
    <cellStyle name="20 % - Accent2 2 5 3 7" xfId="5290"/>
    <cellStyle name="20 % - Accent2 2 5 3 7 2" xfId="11575"/>
    <cellStyle name="20 % - Accent2 2 5 3 8" xfId="6074"/>
    <cellStyle name="20 % - Accent2 2 5 3 8 2" xfId="12359"/>
    <cellStyle name="20 % - Accent2 2 5 3 9" xfId="6859"/>
    <cellStyle name="20 % - Accent2 2 5 4" xfId="964"/>
    <cellStyle name="20 % - Accent2 2 5 4 2" xfId="7252"/>
    <cellStyle name="20 % - Accent2 2 5 5" xfId="1749"/>
    <cellStyle name="20 % - Accent2 2 5 5 2" xfId="8037"/>
    <cellStyle name="20 % - Accent2 2 5 6" xfId="2534"/>
    <cellStyle name="20 % - Accent2 2 5 6 2" xfId="8822"/>
    <cellStyle name="20 % - Accent2 2 5 7" xfId="3323"/>
    <cellStyle name="20 % - Accent2 2 5 7 2" xfId="9611"/>
    <cellStyle name="20 % - Accent2 2 5 8" xfId="4112"/>
    <cellStyle name="20 % - Accent2 2 5 8 2" xfId="10397"/>
    <cellStyle name="20 % - Accent2 2 5 9" xfId="4898"/>
    <cellStyle name="20 % - Accent2 2 5 9 2" xfId="11183"/>
    <cellStyle name="20 % - Accent2 2 6" xfId="196"/>
    <cellStyle name="20 % - Accent2 2 6 10" xfId="5710"/>
    <cellStyle name="20 % - Accent2 2 6 10 2" xfId="11995"/>
    <cellStyle name="20 % - Accent2 2 6 11" xfId="6495"/>
    <cellStyle name="20 % - Accent2 2 6 2" xfId="392"/>
    <cellStyle name="20 % - Accent2 2 6 2 10" xfId="6691"/>
    <cellStyle name="20 % - Accent2 2 6 2 2" xfId="789"/>
    <cellStyle name="20 % - Accent2 2 6 2 2 2" xfId="1580"/>
    <cellStyle name="20 % - Accent2 2 6 2 2 2 2" xfId="7868"/>
    <cellStyle name="20 % - Accent2 2 6 2 2 3" xfId="2365"/>
    <cellStyle name="20 % - Accent2 2 6 2 2 3 2" xfId="8653"/>
    <cellStyle name="20 % - Accent2 2 6 2 2 4" xfId="3150"/>
    <cellStyle name="20 % - Accent2 2 6 2 2 4 2" xfId="9438"/>
    <cellStyle name="20 % - Accent2 2 6 2 2 5" xfId="3939"/>
    <cellStyle name="20 % - Accent2 2 6 2 2 5 2" xfId="10227"/>
    <cellStyle name="20 % - Accent2 2 6 2 2 6" xfId="4728"/>
    <cellStyle name="20 % - Accent2 2 6 2 2 6 2" xfId="11013"/>
    <cellStyle name="20 % - Accent2 2 6 2 2 7" xfId="5514"/>
    <cellStyle name="20 % - Accent2 2 6 2 2 7 2" xfId="11799"/>
    <cellStyle name="20 % - Accent2 2 6 2 2 8" xfId="6298"/>
    <cellStyle name="20 % - Accent2 2 6 2 2 8 2" xfId="12583"/>
    <cellStyle name="20 % - Accent2 2 6 2 2 9" xfId="7083"/>
    <cellStyle name="20 % - Accent2 2 6 2 3" xfId="1188"/>
    <cellStyle name="20 % - Accent2 2 6 2 3 2" xfId="7476"/>
    <cellStyle name="20 % - Accent2 2 6 2 4" xfId="1973"/>
    <cellStyle name="20 % - Accent2 2 6 2 4 2" xfId="8261"/>
    <cellStyle name="20 % - Accent2 2 6 2 5" xfId="2758"/>
    <cellStyle name="20 % - Accent2 2 6 2 5 2" xfId="9046"/>
    <cellStyle name="20 % - Accent2 2 6 2 6" xfId="3547"/>
    <cellStyle name="20 % - Accent2 2 6 2 6 2" xfId="9835"/>
    <cellStyle name="20 % - Accent2 2 6 2 7" xfId="4336"/>
    <cellStyle name="20 % - Accent2 2 6 2 7 2" xfId="10621"/>
    <cellStyle name="20 % - Accent2 2 6 2 8" xfId="5122"/>
    <cellStyle name="20 % - Accent2 2 6 2 8 2" xfId="11407"/>
    <cellStyle name="20 % - Accent2 2 6 2 9" xfId="5906"/>
    <cellStyle name="20 % - Accent2 2 6 2 9 2" xfId="12191"/>
    <cellStyle name="20 % - Accent2 2 6 3" xfId="593"/>
    <cellStyle name="20 % - Accent2 2 6 3 2" xfId="1384"/>
    <cellStyle name="20 % - Accent2 2 6 3 2 2" xfId="7672"/>
    <cellStyle name="20 % - Accent2 2 6 3 3" xfId="2169"/>
    <cellStyle name="20 % - Accent2 2 6 3 3 2" xfId="8457"/>
    <cellStyle name="20 % - Accent2 2 6 3 4" xfId="2954"/>
    <cellStyle name="20 % - Accent2 2 6 3 4 2" xfId="9242"/>
    <cellStyle name="20 % - Accent2 2 6 3 5" xfId="3743"/>
    <cellStyle name="20 % - Accent2 2 6 3 5 2" xfId="10031"/>
    <cellStyle name="20 % - Accent2 2 6 3 6" xfId="4532"/>
    <cellStyle name="20 % - Accent2 2 6 3 6 2" xfId="10817"/>
    <cellStyle name="20 % - Accent2 2 6 3 7" xfId="5318"/>
    <cellStyle name="20 % - Accent2 2 6 3 7 2" xfId="11603"/>
    <cellStyle name="20 % - Accent2 2 6 3 8" xfId="6102"/>
    <cellStyle name="20 % - Accent2 2 6 3 8 2" xfId="12387"/>
    <cellStyle name="20 % - Accent2 2 6 3 9" xfId="6887"/>
    <cellStyle name="20 % - Accent2 2 6 4" xfId="992"/>
    <cellStyle name="20 % - Accent2 2 6 4 2" xfId="7280"/>
    <cellStyle name="20 % - Accent2 2 6 5" xfId="1777"/>
    <cellStyle name="20 % - Accent2 2 6 5 2" xfId="8065"/>
    <cellStyle name="20 % - Accent2 2 6 6" xfId="2562"/>
    <cellStyle name="20 % - Accent2 2 6 6 2" xfId="8850"/>
    <cellStyle name="20 % - Accent2 2 6 7" xfId="3351"/>
    <cellStyle name="20 % - Accent2 2 6 7 2" xfId="9639"/>
    <cellStyle name="20 % - Accent2 2 6 8" xfId="4140"/>
    <cellStyle name="20 % - Accent2 2 6 8 2" xfId="10425"/>
    <cellStyle name="20 % - Accent2 2 6 9" xfId="4926"/>
    <cellStyle name="20 % - Accent2 2 6 9 2" xfId="11211"/>
    <cellStyle name="20 % - Accent2 2 7" xfId="224"/>
    <cellStyle name="20 % - Accent2 2 7 10" xfId="5738"/>
    <cellStyle name="20 % - Accent2 2 7 10 2" xfId="12023"/>
    <cellStyle name="20 % - Accent2 2 7 11" xfId="6523"/>
    <cellStyle name="20 % - Accent2 2 7 2" xfId="420"/>
    <cellStyle name="20 % - Accent2 2 7 2 10" xfId="6719"/>
    <cellStyle name="20 % - Accent2 2 7 2 2" xfId="817"/>
    <cellStyle name="20 % - Accent2 2 7 2 2 2" xfId="1608"/>
    <cellStyle name="20 % - Accent2 2 7 2 2 2 2" xfId="7896"/>
    <cellStyle name="20 % - Accent2 2 7 2 2 3" xfId="2393"/>
    <cellStyle name="20 % - Accent2 2 7 2 2 3 2" xfId="8681"/>
    <cellStyle name="20 % - Accent2 2 7 2 2 4" xfId="3178"/>
    <cellStyle name="20 % - Accent2 2 7 2 2 4 2" xfId="9466"/>
    <cellStyle name="20 % - Accent2 2 7 2 2 5" xfId="3967"/>
    <cellStyle name="20 % - Accent2 2 7 2 2 5 2" xfId="10255"/>
    <cellStyle name="20 % - Accent2 2 7 2 2 6" xfId="4756"/>
    <cellStyle name="20 % - Accent2 2 7 2 2 6 2" xfId="11041"/>
    <cellStyle name="20 % - Accent2 2 7 2 2 7" xfId="5542"/>
    <cellStyle name="20 % - Accent2 2 7 2 2 7 2" xfId="11827"/>
    <cellStyle name="20 % - Accent2 2 7 2 2 8" xfId="6326"/>
    <cellStyle name="20 % - Accent2 2 7 2 2 8 2" xfId="12611"/>
    <cellStyle name="20 % - Accent2 2 7 2 2 9" xfId="7111"/>
    <cellStyle name="20 % - Accent2 2 7 2 3" xfId="1216"/>
    <cellStyle name="20 % - Accent2 2 7 2 3 2" xfId="7504"/>
    <cellStyle name="20 % - Accent2 2 7 2 4" xfId="2001"/>
    <cellStyle name="20 % - Accent2 2 7 2 4 2" xfId="8289"/>
    <cellStyle name="20 % - Accent2 2 7 2 5" xfId="2786"/>
    <cellStyle name="20 % - Accent2 2 7 2 5 2" xfId="9074"/>
    <cellStyle name="20 % - Accent2 2 7 2 6" xfId="3575"/>
    <cellStyle name="20 % - Accent2 2 7 2 6 2" xfId="9863"/>
    <cellStyle name="20 % - Accent2 2 7 2 7" xfId="4364"/>
    <cellStyle name="20 % - Accent2 2 7 2 7 2" xfId="10649"/>
    <cellStyle name="20 % - Accent2 2 7 2 8" xfId="5150"/>
    <cellStyle name="20 % - Accent2 2 7 2 8 2" xfId="11435"/>
    <cellStyle name="20 % - Accent2 2 7 2 9" xfId="5934"/>
    <cellStyle name="20 % - Accent2 2 7 2 9 2" xfId="12219"/>
    <cellStyle name="20 % - Accent2 2 7 3" xfId="621"/>
    <cellStyle name="20 % - Accent2 2 7 3 2" xfId="1412"/>
    <cellStyle name="20 % - Accent2 2 7 3 2 2" xfId="7700"/>
    <cellStyle name="20 % - Accent2 2 7 3 3" xfId="2197"/>
    <cellStyle name="20 % - Accent2 2 7 3 3 2" xfId="8485"/>
    <cellStyle name="20 % - Accent2 2 7 3 4" xfId="2982"/>
    <cellStyle name="20 % - Accent2 2 7 3 4 2" xfId="9270"/>
    <cellStyle name="20 % - Accent2 2 7 3 5" xfId="3771"/>
    <cellStyle name="20 % - Accent2 2 7 3 5 2" xfId="10059"/>
    <cellStyle name="20 % - Accent2 2 7 3 6" xfId="4560"/>
    <cellStyle name="20 % - Accent2 2 7 3 6 2" xfId="10845"/>
    <cellStyle name="20 % - Accent2 2 7 3 7" xfId="5346"/>
    <cellStyle name="20 % - Accent2 2 7 3 7 2" xfId="11631"/>
    <cellStyle name="20 % - Accent2 2 7 3 8" xfId="6130"/>
    <cellStyle name="20 % - Accent2 2 7 3 8 2" xfId="12415"/>
    <cellStyle name="20 % - Accent2 2 7 3 9" xfId="6915"/>
    <cellStyle name="20 % - Accent2 2 7 4" xfId="1020"/>
    <cellStyle name="20 % - Accent2 2 7 4 2" xfId="7308"/>
    <cellStyle name="20 % - Accent2 2 7 5" xfId="1805"/>
    <cellStyle name="20 % - Accent2 2 7 5 2" xfId="8093"/>
    <cellStyle name="20 % - Accent2 2 7 6" xfId="2590"/>
    <cellStyle name="20 % - Accent2 2 7 6 2" xfId="8878"/>
    <cellStyle name="20 % - Accent2 2 7 7" xfId="3379"/>
    <cellStyle name="20 % - Accent2 2 7 7 2" xfId="9667"/>
    <cellStyle name="20 % - Accent2 2 7 8" xfId="4168"/>
    <cellStyle name="20 % - Accent2 2 7 8 2" xfId="10453"/>
    <cellStyle name="20 % - Accent2 2 7 9" xfId="4954"/>
    <cellStyle name="20 % - Accent2 2 7 9 2" xfId="11239"/>
    <cellStyle name="20 % - Accent2 2 8" xfId="252"/>
    <cellStyle name="20 % - Accent2 2 8 10" xfId="5766"/>
    <cellStyle name="20 % - Accent2 2 8 10 2" xfId="12051"/>
    <cellStyle name="20 % - Accent2 2 8 11" xfId="6551"/>
    <cellStyle name="20 % - Accent2 2 8 2" xfId="448"/>
    <cellStyle name="20 % - Accent2 2 8 2 10" xfId="6747"/>
    <cellStyle name="20 % - Accent2 2 8 2 2" xfId="845"/>
    <cellStyle name="20 % - Accent2 2 8 2 2 2" xfId="1636"/>
    <cellStyle name="20 % - Accent2 2 8 2 2 2 2" xfId="7924"/>
    <cellStyle name="20 % - Accent2 2 8 2 2 3" xfId="2421"/>
    <cellStyle name="20 % - Accent2 2 8 2 2 3 2" xfId="8709"/>
    <cellStyle name="20 % - Accent2 2 8 2 2 4" xfId="3206"/>
    <cellStyle name="20 % - Accent2 2 8 2 2 4 2" xfId="9494"/>
    <cellStyle name="20 % - Accent2 2 8 2 2 5" xfId="3995"/>
    <cellStyle name="20 % - Accent2 2 8 2 2 5 2" xfId="10283"/>
    <cellStyle name="20 % - Accent2 2 8 2 2 6" xfId="4784"/>
    <cellStyle name="20 % - Accent2 2 8 2 2 6 2" xfId="11069"/>
    <cellStyle name="20 % - Accent2 2 8 2 2 7" xfId="5570"/>
    <cellStyle name="20 % - Accent2 2 8 2 2 7 2" xfId="11855"/>
    <cellStyle name="20 % - Accent2 2 8 2 2 8" xfId="6354"/>
    <cellStyle name="20 % - Accent2 2 8 2 2 8 2" xfId="12639"/>
    <cellStyle name="20 % - Accent2 2 8 2 2 9" xfId="7139"/>
    <cellStyle name="20 % - Accent2 2 8 2 3" xfId="1244"/>
    <cellStyle name="20 % - Accent2 2 8 2 3 2" xfId="7532"/>
    <cellStyle name="20 % - Accent2 2 8 2 4" xfId="2029"/>
    <cellStyle name="20 % - Accent2 2 8 2 4 2" xfId="8317"/>
    <cellStyle name="20 % - Accent2 2 8 2 5" xfId="2814"/>
    <cellStyle name="20 % - Accent2 2 8 2 5 2" xfId="9102"/>
    <cellStyle name="20 % - Accent2 2 8 2 6" xfId="3603"/>
    <cellStyle name="20 % - Accent2 2 8 2 6 2" xfId="9891"/>
    <cellStyle name="20 % - Accent2 2 8 2 7" xfId="4392"/>
    <cellStyle name="20 % - Accent2 2 8 2 7 2" xfId="10677"/>
    <cellStyle name="20 % - Accent2 2 8 2 8" xfId="5178"/>
    <cellStyle name="20 % - Accent2 2 8 2 8 2" xfId="11463"/>
    <cellStyle name="20 % - Accent2 2 8 2 9" xfId="5962"/>
    <cellStyle name="20 % - Accent2 2 8 2 9 2" xfId="12247"/>
    <cellStyle name="20 % - Accent2 2 8 3" xfId="649"/>
    <cellStyle name="20 % - Accent2 2 8 3 2" xfId="1440"/>
    <cellStyle name="20 % - Accent2 2 8 3 2 2" xfId="7728"/>
    <cellStyle name="20 % - Accent2 2 8 3 3" xfId="2225"/>
    <cellStyle name="20 % - Accent2 2 8 3 3 2" xfId="8513"/>
    <cellStyle name="20 % - Accent2 2 8 3 4" xfId="3010"/>
    <cellStyle name="20 % - Accent2 2 8 3 4 2" xfId="9298"/>
    <cellStyle name="20 % - Accent2 2 8 3 5" xfId="3799"/>
    <cellStyle name="20 % - Accent2 2 8 3 5 2" xfId="10087"/>
    <cellStyle name="20 % - Accent2 2 8 3 6" xfId="4588"/>
    <cellStyle name="20 % - Accent2 2 8 3 6 2" xfId="10873"/>
    <cellStyle name="20 % - Accent2 2 8 3 7" xfId="5374"/>
    <cellStyle name="20 % - Accent2 2 8 3 7 2" xfId="11659"/>
    <cellStyle name="20 % - Accent2 2 8 3 8" xfId="6158"/>
    <cellStyle name="20 % - Accent2 2 8 3 8 2" xfId="12443"/>
    <cellStyle name="20 % - Accent2 2 8 3 9" xfId="6943"/>
    <cellStyle name="20 % - Accent2 2 8 4" xfId="1048"/>
    <cellStyle name="20 % - Accent2 2 8 4 2" xfId="7336"/>
    <cellStyle name="20 % - Accent2 2 8 5" xfId="1833"/>
    <cellStyle name="20 % - Accent2 2 8 5 2" xfId="8121"/>
    <cellStyle name="20 % - Accent2 2 8 6" xfId="2618"/>
    <cellStyle name="20 % - Accent2 2 8 6 2" xfId="8906"/>
    <cellStyle name="20 % - Accent2 2 8 7" xfId="3407"/>
    <cellStyle name="20 % - Accent2 2 8 7 2" xfId="9695"/>
    <cellStyle name="20 % - Accent2 2 8 8" xfId="4196"/>
    <cellStyle name="20 % - Accent2 2 8 8 2" xfId="10481"/>
    <cellStyle name="20 % - Accent2 2 8 9" xfId="4982"/>
    <cellStyle name="20 % - Accent2 2 8 9 2" xfId="11267"/>
    <cellStyle name="20 % - Accent2 2 9" xfId="280"/>
    <cellStyle name="20 % - Accent2 2 9 10" xfId="6579"/>
    <cellStyle name="20 % - Accent2 2 9 2" xfId="677"/>
    <cellStyle name="20 % - Accent2 2 9 2 2" xfId="1468"/>
    <cellStyle name="20 % - Accent2 2 9 2 2 2" xfId="7756"/>
    <cellStyle name="20 % - Accent2 2 9 2 3" xfId="2253"/>
    <cellStyle name="20 % - Accent2 2 9 2 3 2" xfId="8541"/>
    <cellStyle name="20 % - Accent2 2 9 2 4" xfId="3038"/>
    <cellStyle name="20 % - Accent2 2 9 2 4 2" xfId="9326"/>
    <cellStyle name="20 % - Accent2 2 9 2 5" xfId="3827"/>
    <cellStyle name="20 % - Accent2 2 9 2 5 2" xfId="10115"/>
    <cellStyle name="20 % - Accent2 2 9 2 6" xfId="4616"/>
    <cellStyle name="20 % - Accent2 2 9 2 6 2" xfId="10901"/>
    <cellStyle name="20 % - Accent2 2 9 2 7" xfId="5402"/>
    <cellStyle name="20 % - Accent2 2 9 2 7 2" xfId="11687"/>
    <cellStyle name="20 % - Accent2 2 9 2 8" xfId="6186"/>
    <cellStyle name="20 % - Accent2 2 9 2 8 2" xfId="12471"/>
    <cellStyle name="20 % - Accent2 2 9 2 9" xfId="6971"/>
    <cellStyle name="20 % - Accent2 2 9 3" xfId="1076"/>
    <cellStyle name="20 % - Accent2 2 9 3 2" xfId="7364"/>
    <cellStyle name="20 % - Accent2 2 9 4" xfId="1861"/>
    <cellStyle name="20 % - Accent2 2 9 4 2" xfId="8149"/>
    <cellStyle name="20 % - Accent2 2 9 5" xfId="2646"/>
    <cellStyle name="20 % - Accent2 2 9 5 2" xfId="8934"/>
    <cellStyle name="20 % - Accent2 2 9 6" xfId="3435"/>
    <cellStyle name="20 % - Accent2 2 9 6 2" xfId="9723"/>
    <cellStyle name="20 % - Accent2 2 9 7" xfId="4224"/>
    <cellStyle name="20 % - Accent2 2 9 7 2" xfId="10509"/>
    <cellStyle name="20 % - Accent2 2 9 8" xfId="5010"/>
    <cellStyle name="20 % - Accent2 2 9 8 2" xfId="11295"/>
    <cellStyle name="20 % - Accent2 2 9 9" xfId="5794"/>
    <cellStyle name="20 % - Accent2 2 9 9 2" xfId="12079"/>
    <cellStyle name="20 % - Accent3" xfId="5" builtinId="38" customBuiltin="1"/>
    <cellStyle name="20 % - Accent3 2" xfId="6"/>
    <cellStyle name="20 % - Accent3 2 10" xfId="482"/>
    <cellStyle name="20 % - Accent3 2 10 2" xfId="1273"/>
    <cellStyle name="20 % - Accent3 2 10 2 2" xfId="7561"/>
    <cellStyle name="20 % - Accent3 2 10 3" xfId="2058"/>
    <cellStyle name="20 % - Accent3 2 10 3 2" xfId="8346"/>
    <cellStyle name="20 % - Accent3 2 10 4" xfId="2843"/>
    <cellStyle name="20 % - Accent3 2 10 4 2" xfId="9131"/>
    <cellStyle name="20 % - Accent3 2 10 5" xfId="3632"/>
    <cellStyle name="20 % - Accent3 2 10 5 2" xfId="9920"/>
    <cellStyle name="20 % - Accent3 2 10 6" xfId="4421"/>
    <cellStyle name="20 % - Accent3 2 10 6 2" xfId="10706"/>
    <cellStyle name="20 % - Accent3 2 10 7" xfId="5207"/>
    <cellStyle name="20 % - Accent3 2 10 7 2" xfId="11492"/>
    <cellStyle name="20 % - Accent3 2 10 8" xfId="5991"/>
    <cellStyle name="20 % - Accent3 2 10 8 2" xfId="12276"/>
    <cellStyle name="20 % - Accent3 2 10 9" xfId="6776"/>
    <cellStyle name="20 % - Accent3 2 11" xfId="881"/>
    <cellStyle name="20 % - Accent3 2 11 2" xfId="7169"/>
    <cellStyle name="20 % - Accent3 2 12" xfId="1666"/>
    <cellStyle name="20 % - Accent3 2 12 2" xfId="7954"/>
    <cellStyle name="20 % - Accent3 2 13" xfId="2451"/>
    <cellStyle name="20 % - Accent3 2 13 2" xfId="8739"/>
    <cellStyle name="20 % - Accent3 2 14" xfId="3240"/>
    <cellStyle name="20 % - Accent3 2 14 2" xfId="9528"/>
    <cellStyle name="20 % - Accent3 2 15" xfId="4029"/>
    <cellStyle name="20 % - Accent3 2 15 2" xfId="10314"/>
    <cellStyle name="20 % - Accent3 2 16" xfId="4815"/>
    <cellStyle name="20 % - Accent3 2 16 2" xfId="11100"/>
    <cellStyle name="20 % - Accent3 2 17" xfId="5599"/>
    <cellStyle name="20 % - Accent3 2 17 2" xfId="11884"/>
    <cellStyle name="20 % - Accent3 2 18" xfId="6384"/>
    <cellStyle name="20 % - Accent3 2 2" xfId="96"/>
    <cellStyle name="20 % - Accent3 2 2 10" xfId="895"/>
    <cellStyle name="20 % - Accent3 2 2 10 2" xfId="7183"/>
    <cellStyle name="20 % - Accent3 2 2 11" xfId="1680"/>
    <cellStyle name="20 % - Accent3 2 2 11 2" xfId="7968"/>
    <cellStyle name="20 % - Accent3 2 2 12" xfId="2465"/>
    <cellStyle name="20 % - Accent3 2 2 12 2" xfId="8753"/>
    <cellStyle name="20 % - Accent3 2 2 13" xfId="3254"/>
    <cellStyle name="20 % - Accent3 2 2 13 2" xfId="9542"/>
    <cellStyle name="20 % - Accent3 2 2 14" xfId="4043"/>
    <cellStyle name="20 % - Accent3 2 2 14 2" xfId="10328"/>
    <cellStyle name="20 % - Accent3 2 2 15" xfId="4829"/>
    <cellStyle name="20 % - Accent3 2 2 15 2" xfId="11114"/>
    <cellStyle name="20 % - Accent3 2 2 16" xfId="5613"/>
    <cellStyle name="20 % - Accent3 2 2 16 2" xfId="11898"/>
    <cellStyle name="20 % - Accent3 2 2 17" xfId="6398"/>
    <cellStyle name="20 % - Accent3 2 2 2" xfId="127"/>
    <cellStyle name="20 % - Accent3 2 2 2 10" xfId="5641"/>
    <cellStyle name="20 % - Accent3 2 2 2 10 2" xfId="11926"/>
    <cellStyle name="20 % - Accent3 2 2 2 11" xfId="6426"/>
    <cellStyle name="20 % - Accent3 2 2 2 2" xfId="323"/>
    <cellStyle name="20 % - Accent3 2 2 2 2 10" xfId="6622"/>
    <cellStyle name="20 % - Accent3 2 2 2 2 2" xfId="720"/>
    <cellStyle name="20 % - Accent3 2 2 2 2 2 2" xfId="1511"/>
    <cellStyle name="20 % - Accent3 2 2 2 2 2 2 2" xfId="7799"/>
    <cellStyle name="20 % - Accent3 2 2 2 2 2 3" xfId="2296"/>
    <cellStyle name="20 % - Accent3 2 2 2 2 2 3 2" xfId="8584"/>
    <cellStyle name="20 % - Accent3 2 2 2 2 2 4" xfId="3081"/>
    <cellStyle name="20 % - Accent3 2 2 2 2 2 4 2" xfId="9369"/>
    <cellStyle name="20 % - Accent3 2 2 2 2 2 5" xfId="3870"/>
    <cellStyle name="20 % - Accent3 2 2 2 2 2 5 2" xfId="10158"/>
    <cellStyle name="20 % - Accent3 2 2 2 2 2 6" xfId="4659"/>
    <cellStyle name="20 % - Accent3 2 2 2 2 2 6 2" xfId="10944"/>
    <cellStyle name="20 % - Accent3 2 2 2 2 2 7" xfId="5445"/>
    <cellStyle name="20 % - Accent3 2 2 2 2 2 7 2" xfId="11730"/>
    <cellStyle name="20 % - Accent3 2 2 2 2 2 8" xfId="6229"/>
    <cellStyle name="20 % - Accent3 2 2 2 2 2 8 2" xfId="12514"/>
    <cellStyle name="20 % - Accent3 2 2 2 2 2 9" xfId="7014"/>
    <cellStyle name="20 % - Accent3 2 2 2 2 3" xfId="1119"/>
    <cellStyle name="20 % - Accent3 2 2 2 2 3 2" xfId="7407"/>
    <cellStyle name="20 % - Accent3 2 2 2 2 4" xfId="1904"/>
    <cellStyle name="20 % - Accent3 2 2 2 2 4 2" xfId="8192"/>
    <cellStyle name="20 % - Accent3 2 2 2 2 5" xfId="2689"/>
    <cellStyle name="20 % - Accent3 2 2 2 2 5 2" xfId="8977"/>
    <cellStyle name="20 % - Accent3 2 2 2 2 6" xfId="3478"/>
    <cellStyle name="20 % - Accent3 2 2 2 2 6 2" xfId="9766"/>
    <cellStyle name="20 % - Accent3 2 2 2 2 7" xfId="4267"/>
    <cellStyle name="20 % - Accent3 2 2 2 2 7 2" xfId="10552"/>
    <cellStyle name="20 % - Accent3 2 2 2 2 8" xfId="5053"/>
    <cellStyle name="20 % - Accent3 2 2 2 2 8 2" xfId="11338"/>
    <cellStyle name="20 % - Accent3 2 2 2 2 9" xfId="5837"/>
    <cellStyle name="20 % - Accent3 2 2 2 2 9 2" xfId="12122"/>
    <cellStyle name="20 % - Accent3 2 2 2 3" xfId="524"/>
    <cellStyle name="20 % - Accent3 2 2 2 3 2" xfId="1315"/>
    <cellStyle name="20 % - Accent3 2 2 2 3 2 2" xfId="7603"/>
    <cellStyle name="20 % - Accent3 2 2 2 3 3" xfId="2100"/>
    <cellStyle name="20 % - Accent3 2 2 2 3 3 2" xfId="8388"/>
    <cellStyle name="20 % - Accent3 2 2 2 3 4" xfId="2885"/>
    <cellStyle name="20 % - Accent3 2 2 2 3 4 2" xfId="9173"/>
    <cellStyle name="20 % - Accent3 2 2 2 3 5" xfId="3674"/>
    <cellStyle name="20 % - Accent3 2 2 2 3 5 2" xfId="9962"/>
    <cellStyle name="20 % - Accent3 2 2 2 3 6" xfId="4463"/>
    <cellStyle name="20 % - Accent3 2 2 2 3 6 2" xfId="10748"/>
    <cellStyle name="20 % - Accent3 2 2 2 3 7" xfId="5249"/>
    <cellStyle name="20 % - Accent3 2 2 2 3 7 2" xfId="11534"/>
    <cellStyle name="20 % - Accent3 2 2 2 3 8" xfId="6033"/>
    <cellStyle name="20 % - Accent3 2 2 2 3 8 2" xfId="12318"/>
    <cellStyle name="20 % - Accent3 2 2 2 3 9" xfId="6818"/>
    <cellStyle name="20 % - Accent3 2 2 2 4" xfId="923"/>
    <cellStyle name="20 % - Accent3 2 2 2 4 2" xfId="7211"/>
    <cellStyle name="20 % - Accent3 2 2 2 5" xfId="1708"/>
    <cellStyle name="20 % - Accent3 2 2 2 5 2" xfId="7996"/>
    <cellStyle name="20 % - Accent3 2 2 2 6" xfId="2493"/>
    <cellStyle name="20 % - Accent3 2 2 2 6 2" xfId="8781"/>
    <cellStyle name="20 % - Accent3 2 2 2 7" xfId="3282"/>
    <cellStyle name="20 % - Accent3 2 2 2 7 2" xfId="9570"/>
    <cellStyle name="20 % - Accent3 2 2 2 8" xfId="4071"/>
    <cellStyle name="20 % - Accent3 2 2 2 8 2" xfId="10356"/>
    <cellStyle name="20 % - Accent3 2 2 2 9" xfId="4857"/>
    <cellStyle name="20 % - Accent3 2 2 2 9 2" xfId="11142"/>
    <cellStyle name="20 % - Accent3 2 2 3" xfId="155"/>
    <cellStyle name="20 % - Accent3 2 2 3 10" xfId="5669"/>
    <cellStyle name="20 % - Accent3 2 2 3 10 2" xfId="11954"/>
    <cellStyle name="20 % - Accent3 2 2 3 11" xfId="6454"/>
    <cellStyle name="20 % - Accent3 2 2 3 2" xfId="351"/>
    <cellStyle name="20 % - Accent3 2 2 3 2 10" xfId="6650"/>
    <cellStyle name="20 % - Accent3 2 2 3 2 2" xfId="748"/>
    <cellStyle name="20 % - Accent3 2 2 3 2 2 2" xfId="1539"/>
    <cellStyle name="20 % - Accent3 2 2 3 2 2 2 2" xfId="7827"/>
    <cellStyle name="20 % - Accent3 2 2 3 2 2 3" xfId="2324"/>
    <cellStyle name="20 % - Accent3 2 2 3 2 2 3 2" xfId="8612"/>
    <cellStyle name="20 % - Accent3 2 2 3 2 2 4" xfId="3109"/>
    <cellStyle name="20 % - Accent3 2 2 3 2 2 4 2" xfId="9397"/>
    <cellStyle name="20 % - Accent3 2 2 3 2 2 5" xfId="3898"/>
    <cellStyle name="20 % - Accent3 2 2 3 2 2 5 2" xfId="10186"/>
    <cellStyle name="20 % - Accent3 2 2 3 2 2 6" xfId="4687"/>
    <cellStyle name="20 % - Accent3 2 2 3 2 2 6 2" xfId="10972"/>
    <cellStyle name="20 % - Accent3 2 2 3 2 2 7" xfId="5473"/>
    <cellStyle name="20 % - Accent3 2 2 3 2 2 7 2" xfId="11758"/>
    <cellStyle name="20 % - Accent3 2 2 3 2 2 8" xfId="6257"/>
    <cellStyle name="20 % - Accent3 2 2 3 2 2 8 2" xfId="12542"/>
    <cellStyle name="20 % - Accent3 2 2 3 2 2 9" xfId="7042"/>
    <cellStyle name="20 % - Accent3 2 2 3 2 3" xfId="1147"/>
    <cellStyle name="20 % - Accent3 2 2 3 2 3 2" xfId="7435"/>
    <cellStyle name="20 % - Accent3 2 2 3 2 4" xfId="1932"/>
    <cellStyle name="20 % - Accent3 2 2 3 2 4 2" xfId="8220"/>
    <cellStyle name="20 % - Accent3 2 2 3 2 5" xfId="2717"/>
    <cellStyle name="20 % - Accent3 2 2 3 2 5 2" xfId="9005"/>
    <cellStyle name="20 % - Accent3 2 2 3 2 6" xfId="3506"/>
    <cellStyle name="20 % - Accent3 2 2 3 2 6 2" xfId="9794"/>
    <cellStyle name="20 % - Accent3 2 2 3 2 7" xfId="4295"/>
    <cellStyle name="20 % - Accent3 2 2 3 2 7 2" xfId="10580"/>
    <cellStyle name="20 % - Accent3 2 2 3 2 8" xfId="5081"/>
    <cellStyle name="20 % - Accent3 2 2 3 2 8 2" xfId="11366"/>
    <cellStyle name="20 % - Accent3 2 2 3 2 9" xfId="5865"/>
    <cellStyle name="20 % - Accent3 2 2 3 2 9 2" xfId="12150"/>
    <cellStyle name="20 % - Accent3 2 2 3 3" xfId="552"/>
    <cellStyle name="20 % - Accent3 2 2 3 3 2" xfId="1343"/>
    <cellStyle name="20 % - Accent3 2 2 3 3 2 2" xfId="7631"/>
    <cellStyle name="20 % - Accent3 2 2 3 3 3" xfId="2128"/>
    <cellStyle name="20 % - Accent3 2 2 3 3 3 2" xfId="8416"/>
    <cellStyle name="20 % - Accent3 2 2 3 3 4" xfId="2913"/>
    <cellStyle name="20 % - Accent3 2 2 3 3 4 2" xfId="9201"/>
    <cellStyle name="20 % - Accent3 2 2 3 3 5" xfId="3702"/>
    <cellStyle name="20 % - Accent3 2 2 3 3 5 2" xfId="9990"/>
    <cellStyle name="20 % - Accent3 2 2 3 3 6" xfId="4491"/>
    <cellStyle name="20 % - Accent3 2 2 3 3 6 2" xfId="10776"/>
    <cellStyle name="20 % - Accent3 2 2 3 3 7" xfId="5277"/>
    <cellStyle name="20 % - Accent3 2 2 3 3 7 2" xfId="11562"/>
    <cellStyle name="20 % - Accent3 2 2 3 3 8" xfId="6061"/>
    <cellStyle name="20 % - Accent3 2 2 3 3 8 2" xfId="12346"/>
    <cellStyle name="20 % - Accent3 2 2 3 3 9" xfId="6846"/>
    <cellStyle name="20 % - Accent3 2 2 3 4" xfId="951"/>
    <cellStyle name="20 % - Accent3 2 2 3 4 2" xfId="7239"/>
    <cellStyle name="20 % - Accent3 2 2 3 5" xfId="1736"/>
    <cellStyle name="20 % - Accent3 2 2 3 5 2" xfId="8024"/>
    <cellStyle name="20 % - Accent3 2 2 3 6" xfId="2521"/>
    <cellStyle name="20 % - Accent3 2 2 3 6 2" xfId="8809"/>
    <cellStyle name="20 % - Accent3 2 2 3 7" xfId="3310"/>
    <cellStyle name="20 % - Accent3 2 2 3 7 2" xfId="9598"/>
    <cellStyle name="20 % - Accent3 2 2 3 8" xfId="4099"/>
    <cellStyle name="20 % - Accent3 2 2 3 8 2" xfId="10384"/>
    <cellStyle name="20 % - Accent3 2 2 3 9" xfId="4885"/>
    <cellStyle name="20 % - Accent3 2 2 3 9 2" xfId="11170"/>
    <cellStyle name="20 % - Accent3 2 2 4" xfId="183"/>
    <cellStyle name="20 % - Accent3 2 2 4 10" xfId="5697"/>
    <cellStyle name="20 % - Accent3 2 2 4 10 2" xfId="11982"/>
    <cellStyle name="20 % - Accent3 2 2 4 11" xfId="6482"/>
    <cellStyle name="20 % - Accent3 2 2 4 2" xfId="379"/>
    <cellStyle name="20 % - Accent3 2 2 4 2 10" xfId="6678"/>
    <cellStyle name="20 % - Accent3 2 2 4 2 2" xfId="776"/>
    <cellStyle name="20 % - Accent3 2 2 4 2 2 2" xfId="1567"/>
    <cellStyle name="20 % - Accent3 2 2 4 2 2 2 2" xfId="7855"/>
    <cellStyle name="20 % - Accent3 2 2 4 2 2 3" xfId="2352"/>
    <cellStyle name="20 % - Accent3 2 2 4 2 2 3 2" xfId="8640"/>
    <cellStyle name="20 % - Accent3 2 2 4 2 2 4" xfId="3137"/>
    <cellStyle name="20 % - Accent3 2 2 4 2 2 4 2" xfId="9425"/>
    <cellStyle name="20 % - Accent3 2 2 4 2 2 5" xfId="3926"/>
    <cellStyle name="20 % - Accent3 2 2 4 2 2 5 2" xfId="10214"/>
    <cellStyle name="20 % - Accent3 2 2 4 2 2 6" xfId="4715"/>
    <cellStyle name="20 % - Accent3 2 2 4 2 2 6 2" xfId="11000"/>
    <cellStyle name="20 % - Accent3 2 2 4 2 2 7" xfId="5501"/>
    <cellStyle name="20 % - Accent3 2 2 4 2 2 7 2" xfId="11786"/>
    <cellStyle name="20 % - Accent3 2 2 4 2 2 8" xfId="6285"/>
    <cellStyle name="20 % - Accent3 2 2 4 2 2 8 2" xfId="12570"/>
    <cellStyle name="20 % - Accent3 2 2 4 2 2 9" xfId="7070"/>
    <cellStyle name="20 % - Accent3 2 2 4 2 3" xfId="1175"/>
    <cellStyle name="20 % - Accent3 2 2 4 2 3 2" xfId="7463"/>
    <cellStyle name="20 % - Accent3 2 2 4 2 4" xfId="1960"/>
    <cellStyle name="20 % - Accent3 2 2 4 2 4 2" xfId="8248"/>
    <cellStyle name="20 % - Accent3 2 2 4 2 5" xfId="2745"/>
    <cellStyle name="20 % - Accent3 2 2 4 2 5 2" xfId="9033"/>
    <cellStyle name="20 % - Accent3 2 2 4 2 6" xfId="3534"/>
    <cellStyle name="20 % - Accent3 2 2 4 2 6 2" xfId="9822"/>
    <cellStyle name="20 % - Accent3 2 2 4 2 7" xfId="4323"/>
    <cellStyle name="20 % - Accent3 2 2 4 2 7 2" xfId="10608"/>
    <cellStyle name="20 % - Accent3 2 2 4 2 8" xfId="5109"/>
    <cellStyle name="20 % - Accent3 2 2 4 2 8 2" xfId="11394"/>
    <cellStyle name="20 % - Accent3 2 2 4 2 9" xfId="5893"/>
    <cellStyle name="20 % - Accent3 2 2 4 2 9 2" xfId="12178"/>
    <cellStyle name="20 % - Accent3 2 2 4 3" xfId="580"/>
    <cellStyle name="20 % - Accent3 2 2 4 3 2" xfId="1371"/>
    <cellStyle name="20 % - Accent3 2 2 4 3 2 2" xfId="7659"/>
    <cellStyle name="20 % - Accent3 2 2 4 3 3" xfId="2156"/>
    <cellStyle name="20 % - Accent3 2 2 4 3 3 2" xfId="8444"/>
    <cellStyle name="20 % - Accent3 2 2 4 3 4" xfId="2941"/>
    <cellStyle name="20 % - Accent3 2 2 4 3 4 2" xfId="9229"/>
    <cellStyle name="20 % - Accent3 2 2 4 3 5" xfId="3730"/>
    <cellStyle name="20 % - Accent3 2 2 4 3 5 2" xfId="10018"/>
    <cellStyle name="20 % - Accent3 2 2 4 3 6" xfId="4519"/>
    <cellStyle name="20 % - Accent3 2 2 4 3 6 2" xfId="10804"/>
    <cellStyle name="20 % - Accent3 2 2 4 3 7" xfId="5305"/>
    <cellStyle name="20 % - Accent3 2 2 4 3 7 2" xfId="11590"/>
    <cellStyle name="20 % - Accent3 2 2 4 3 8" xfId="6089"/>
    <cellStyle name="20 % - Accent3 2 2 4 3 8 2" xfId="12374"/>
    <cellStyle name="20 % - Accent3 2 2 4 3 9" xfId="6874"/>
    <cellStyle name="20 % - Accent3 2 2 4 4" xfId="979"/>
    <cellStyle name="20 % - Accent3 2 2 4 4 2" xfId="7267"/>
    <cellStyle name="20 % - Accent3 2 2 4 5" xfId="1764"/>
    <cellStyle name="20 % - Accent3 2 2 4 5 2" xfId="8052"/>
    <cellStyle name="20 % - Accent3 2 2 4 6" xfId="2549"/>
    <cellStyle name="20 % - Accent3 2 2 4 6 2" xfId="8837"/>
    <cellStyle name="20 % - Accent3 2 2 4 7" xfId="3338"/>
    <cellStyle name="20 % - Accent3 2 2 4 7 2" xfId="9626"/>
    <cellStyle name="20 % - Accent3 2 2 4 8" xfId="4127"/>
    <cellStyle name="20 % - Accent3 2 2 4 8 2" xfId="10412"/>
    <cellStyle name="20 % - Accent3 2 2 4 9" xfId="4913"/>
    <cellStyle name="20 % - Accent3 2 2 4 9 2" xfId="11198"/>
    <cellStyle name="20 % - Accent3 2 2 5" xfId="211"/>
    <cellStyle name="20 % - Accent3 2 2 5 10" xfId="5725"/>
    <cellStyle name="20 % - Accent3 2 2 5 10 2" xfId="12010"/>
    <cellStyle name="20 % - Accent3 2 2 5 11" xfId="6510"/>
    <cellStyle name="20 % - Accent3 2 2 5 2" xfId="407"/>
    <cellStyle name="20 % - Accent3 2 2 5 2 10" xfId="6706"/>
    <cellStyle name="20 % - Accent3 2 2 5 2 2" xfId="804"/>
    <cellStyle name="20 % - Accent3 2 2 5 2 2 2" xfId="1595"/>
    <cellStyle name="20 % - Accent3 2 2 5 2 2 2 2" xfId="7883"/>
    <cellStyle name="20 % - Accent3 2 2 5 2 2 3" xfId="2380"/>
    <cellStyle name="20 % - Accent3 2 2 5 2 2 3 2" xfId="8668"/>
    <cellStyle name="20 % - Accent3 2 2 5 2 2 4" xfId="3165"/>
    <cellStyle name="20 % - Accent3 2 2 5 2 2 4 2" xfId="9453"/>
    <cellStyle name="20 % - Accent3 2 2 5 2 2 5" xfId="3954"/>
    <cellStyle name="20 % - Accent3 2 2 5 2 2 5 2" xfId="10242"/>
    <cellStyle name="20 % - Accent3 2 2 5 2 2 6" xfId="4743"/>
    <cellStyle name="20 % - Accent3 2 2 5 2 2 6 2" xfId="11028"/>
    <cellStyle name="20 % - Accent3 2 2 5 2 2 7" xfId="5529"/>
    <cellStyle name="20 % - Accent3 2 2 5 2 2 7 2" xfId="11814"/>
    <cellStyle name="20 % - Accent3 2 2 5 2 2 8" xfId="6313"/>
    <cellStyle name="20 % - Accent3 2 2 5 2 2 8 2" xfId="12598"/>
    <cellStyle name="20 % - Accent3 2 2 5 2 2 9" xfId="7098"/>
    <cellStyle name="20 % - Accent3 2 2 5 2 3" xfId="1203"/>
    <cellStyle name="20 % - Accent3 2 2 5 2 3 2" xfId="7491"/>
    <cellStyle name="20 % - Accent3 2 2 5 2 4" xfId="1988"/>
    <cellStyle name="20 % - Accent3 2 2 5 2 4 2" xfId="8276"/>
    <cellStyle name="20 % - Accent3 2 2 5 2 5" xfId="2773"/>
    <cellStyle name="20 % - Accent3 2 2 5 2 5 2" xfId="9061"/>
    <cellStyle name="20 % - Accent3 2 2 5 2 6" xfId="3562"/>
    <cellStyle name="20 % - Accent3 2 2 5 2 6 2" xfId="9850"/>
    <cellStyle name="20 % - Accent3 2 2 5 2 7" xfId="4351"/>
    <cellStyle name="20 % - Accent3 2 2 5 2 7 2" xfId="10636"/>
    <cellStyle name="20 % - Accent3 2 2 5 2 8" xfId="5137"/>
    <cellStyle name="20 % - Accent3 2 2 5 2 8 2" xfId="11422"/>
    <cellStyle name="20 % - Accent3 2 2 5 2 9" xfId="5921"/>
    <cellStyle name="20 % - Accent3 2 2 5 2 9 2" xfId="12206"/>
    <cellStyle name="20 % - Accent3 2 2 5 3" xfId="608"/>
    <cellStyle name="20 % - Accent3 2 2 5 3 2" xfId="1399"/>
    <cellStyle name="20 % - Accent3 2 2 5 3 2 2" xfId="7687"/>
    <cellStyle name="20 % - Accent3 2 2 5 3 3" xfId="2184"/>
    <cellStyle name="20 % - Accent3 2 2 5 3 3 2" xfId="8472"/>
    <cellStyle name="20 % - Accent3 2 2 5 3 4" xfId="2969"/>
    <cellStyle name="20 % - Accent3 2 2 5 3 4 2" xfId="9257"/>
    <cellStyle name="20 % - Accent3 2 2 5 3 5" xfId="3758"/>
    <cellStyle name="20 % - Accent3 2 2 5 3 5 2" xfId="10046"/>
    <cellStyle name="20 % - Accent3 2 2 5 3 6" xfId="4547"/>
    <cellStyle name="20 % - Accent3 2 2 5 3 6 2" xfId="10832"/>
    <cellStyle name="20 % - Accent3 2 2 5 3 7" xfId="5333"/>
    <cellStyle name="20 % - Accent3 2 2 5 3 7 2" xfId="11618"/>
    <cellStyle name="20 % - Accent3 2 2 5 3 8" xfId="6117"/>
    <cellStyle name="20 % - Accent3 2 2 5 3 8 2" xfId="12402"/>
    <cellStyle name="20 % - Accent3 2 2 5 3 9" xfId="6902"/>
    <cellStyle name="20 % - Accent3 2 2 5 4" xfId="1007"/>
    <cellStyle name="20 % - Accent3 2 2 5 4 2" xfId="7295"/>
    <cellStyle name="20 % - Accent3 2 2 5 5" xfId="1792"/>
    <cellStyle name="20 % - Accent3 2 2 5 5 2" xfId="8080"/>
    <cellStyle name="20 % - Accent3 2 2 5 6" xfId="2577"/>
    <cellStyle name="20 % - Accent3 2 2 5 6 2" xfId="8865"/>
    <cellStyle name="20 % - Accent3 2 2 5 7" xfId="3366"/>
    <cellStyle name="20 % - Accent3 2 2 5 7 2" xfId="9654"/>
    <cellStyle name="20 % - Accent3 2 2 5 8" xfId="4155"/>
    <cellStyle name="20 % - Accent3 2 2 5 8 2" xfId="10440"/>
    <cellStyle name="20 % - Accent3 2 2 5 9" xfId="4941"/>
    <cellStyle name="20 % - Accent3 2 2 5 9 2" xfId="11226"/>
    <cellStyle name="20 % - Accent3 2 2 6" xfId="239"/>
    <cellStyle name="20 % - Accent3 2 2 6 10" xfId="5753"/>
    <cellStyle name="20 % - Accent3 2 2 6 10 2" xfId="12038"/>
    <cellStyle name="20 % - Accent3 2 2 6 11" xfId="6538"/>
    <cellStyle name="20 % - Accent3 2 2 6 2" xfId="435"/>
    <cellStyle name="20 % - Accent3 2 2 6 2 10" xfId="6734"/>
    <cellStyle name="20 % - Accent3 2 2 6 2 2" xfId="832"/>
    <cellStyle name="20 % - Accent3 2 2 6 2 2 2" xfId="1623"/>
    <cellStyle name="20 % - Accent3 2 2 6 2 2 2 2" xfId="7911"/>
    <cellStyle name="20 % - Accent3 2 2 6 2 2 3" xfId="2408"/>
    <cellStyle name="20 % - Accent3 2 2 6 2 2 3 2" xfId="8696"/>
    <cellStyle name="20 % - Accent3 2 2 6 2 2 4" xfId="3193"/>
    <cellStyle name="20 % - Accent3 2 2 6 2 2 4 2" xfId="9481"/>
    <cellStyle name="20 % - Accent3 2 2 6 2 2 5" xfId="3982"/>
    <cellStyle name="20 % - Accent3 2 2 6 2 2 5 2" xfId="10270"/>
    <cellStyle name="20 % - Accent3 2 2 6 2 2 6" xfId="4771"/>
    <cellStyle name="20 % - Accent3 2 2 6 2 2 6 2" xfId="11056"/>
    <cellStyle name="20 % - Accent3 2 2 6 2 2 7" xfId="5557"/>
    <cellStyle name="20 % - Accent3 2 2 6 2 2 7 2" xfId="11842"/>
    <cellStyle name="20 % - Accent3 2 2 6 2 2 8" xfId="6341"/>
    <cellStyle name="20 % - Accent3 2 2 6 2 2 8 2" xfId="12626"/>
    <cellStyle name="20 % - Accent3 2 2 6 2 2 9" xfId="7126"/>
    <cellStyle name="20 % - Accent3 2 2 6 2 3" xfId="1231"/>
    <cellStyle name="20 % - Accent3 2 2 6 2 3 2" xfId="7519"/>
    <cellStyle name="20 % - Accent3 2 2 6 2 4" xfId="2016"/>
    <cellStyle name="20 % - Accent3 2 2 6 2 4 2" xfId="8304"/>
    <cellStyle name="20 % - Accent3 2 2 6 2 5" xfId="2801"/>
    <cellStyle name="20 % - Accent3 2 2 6 2 5 2" xfId="9089"/>
    <cellStyle name="20 % - Accent3 2 2 6 2 6" xfId="3590"/>
    <cellStyle name="20 % - Accent3 2 2 6 2 6 2" xfId="9878"/>
    <cellStyle name="20 % - Accent3 2 2 6 2 7" xfId="4379"/>
    <cellStyle name="20 % - Accent3 2 2 6 2 7 2" xfId="10664"/>
    <cellStyle name="20 % - Accent3 2 2 6 2 8" xfId="5165"/>
    <cellStyle name="20 % - Accent3 2 2 6 2 8 2" xfId="11450"/>
    <cellStyle name="20 % - Accent3 2 2 6 2 9" xfId="5949"/>
    <cellStyle name="20 % - Accent3 2 2 6 2 9 2" xfId="12234"/>
    <cellStyle name="20 % - Accent3 2 2 6 3" xfId="636"/>
    <cellStyle name="20 % - Accent3 2 2 6 3 2" xfId="1427"/>
    <cellStyle name="20 % - Accent3 2 2 6 3 2 2" xfId="7715"/>
    <cellStyle name="20 % - Accent3 2 2 6 3 3" xfId="2212"/>
    <cellStyle name="20 % - Accent3 2 2 6 3 3 2" xfId="8500"/>
    <cellStyle name="20 % - Accent3 2 2 6 3 4" xfId="2997"/>
    <cellStyle name="20 % - Accent3 2 2 6 3 4 2" xfId="9285"/>
    <cellStyle name="20 % - Accent3 2 2 6 3 5" xfId="3786"/>
    <cellStyle name="20 % - Accent3 2 2 6 3 5 2" xfId="10074"/>
    <cellStyle name="20 % - Accent3 2 2 6 3 6" xfId="4575"/>
    <cellStyle name="20 % - Accent3 2 2 6 3 6 2" xfId="10860"/>
    <cellStyle name="20 % - Accent3 2 2 6 3 7" xfId="5361"/>
    <cellStyle name="20 % - Accent3 2 2 6 3 7 2" xfId="11646"/>
    <cellStyle name="20 % - Accent3 2 2 6 3 8" xfId="6145"/>
    <cellStyle name="20 % - Accent3 2 2 6 3 8 2" xfId="12430"/>
    <cellStyle name="20 % - Accent3 2 2 6 3 9" xfId="6930"/>
    <cellStyle name="20 % - Accent3 2 2 6 4" xfId="1035"/>
    <cellStyle name="20 % - Accent3 2 2 6 4 2" xfId="7323"/>
    <cellStyle name="20 % - Accent3 2 2 6 5" xfId="1820"/>
    <cellStyle name="20 % - Accent3 2 2 6 5 2" xfId="8108"/>
    <cellStyle name="20 % - Accent3 2 2 6 6" xfId="2605"/>
    <cellStyle name="20 % - Accent3 2 2 6 6 2" xfId="8893"/>
    <cellStyle name="20 % - Accent3 2 2 6 7" xfId="3394"/>
    <cellStyle name="20 % - Accent3 2 2 6 7 2" xfId="9682"/>
    <cellStyle name="20 % - Accent3 2 2 6 8" xfId="4183"/>
    <cellStyle name="20 % - Accent3 2 2 6 8 2" xfId="10468"/>
    <cellStyle name="20 % - Accent3 2 2 6 9" xfId="4969"/>
    <cellStyle name="20 % - Accent3 2 2 6 9 2" xfId="11254"/>
    <cellStyle name="20 % - Accent3 2 2 7" xfId="267"/>
    <cellStyle name="20 % - Accent3 2 2 7 10" xfId="5781"/>
    <cellStyle name="20 % - Accent3 2 2 7 10 2" xfId="12066"/>
    <cellStyle name="20 % - Accent3 2 2 7 11" xfId="6566"/>
    <cellStyle name="20 % - Accent3 2 2 7 2" xfId="463"/>
    <cellStyle name="20 % - Accent3 2 2 7 2 10" xfId="6762"/>
    <cellStyle name="20 % - Accent3 2 2 7 2 2" xfId="860"/>
    <cellStyle name="20 % - Accent3 2 2 7 2 2 2" xfId="1651"/>
    <cellStyle name="20 % - Accent3 2 2 7 2 2 2 2" xfId="7939"/>
    <cellStyle name="20 % - Accent3 2 2 7 2 2 3" xfId="2436"/>
    <cellStyle name="20 % - Accent3 2 2 7 2 2 3 2" xfId="8724"/>
    <cellStyle name="20 % - Accent3 2 2 7 2 2 4" xfId="3221"/>
    <cellStyle name="20 % - Accent3 2 2 7 2 2 4 2" xfId="9509"/>
    <cellStyle name="20 % - Accent3 2 2 7 2 2 5" xfId="4010"/>
    <cellStyle name="20 % - Accent3 2 2 7 2 2 5 2" xfId="10298"/>
    <cellStyle name="20 % - Accent3 2 2 7 2 2 6" xfId="4799"/>
    <cellStyle name="20 % - Accent3 2 2 7 2 2 6 2" xfId="11084"/>
    <cellStyle name="20 % - Accent3 2 2 7 2 2 7" xfId="5585"/>
    <cellStyle name="20 % - Accent3 2 2 7 2 2 7 2" xfId="11870"/>
    <cellStyle name="20 % - Accent3 2 2 7 2 2 8" xfId="6369"/>
    <cellStyle name="20 % - Accent3 2 2 7 2 2 8 2" xfId="12654"/>
    <cellStyle name="20 % - Accent3 2 2 7 2 2 9" xfId="7154"/>
    <cellStyle name="20 % - Accent3 2 2 7 2 3" xfId="1259"/>
    <cellStyle name="20 % - Accent3 2 2 7 2 3 2" xfId="7547"/>
    <cellStyle name="20 % - Accent3 2 2 7 2 4" xfId="2044"/>
    <cellStyle name="20 % - Accent3 2 2 7 2 4 2" xfId="8332"/>
    <cellStyle name="20 % - Accent3 2 2 7 2 5" xfId="2829"/>
    <cellStyle name="20 % - Accent3 2 2 7 2 5 2" xfId="9117"/>
    <cellStyle name="20 % - Accent3 2 2 7 2 6" xfId="3618"/>
    <cellStyle name="20 % - Accent3 2 2 7 2 6 2" xfId="9906"/>
    <cellStyle name="20 % - Accent3 2 2 7 2 7" xfId="4407"/>
    <cellStyle name="20 % - Accent3 2 2 7 2 7 2" xfId="10692"/>
    <cellStyle name="20 % - Accent3 2 2 7 2 8" xfId="5193"/>
    <cellStyle name="20 % - Accent3 2 2 7 2 8 2" xfId="11478"/>
    <cellStyle name="20 % - Accent3 2 2 7 2 9" xfId="5977"/>
    <cellStyle name="20 % - Accent3 2 2 7 2 9 2" xfId="12262"/>
    <cellStyle name="20 % - Accent3 2 2 7 3" xfId="664"/>
    <cellStyle name="20 % - Accent3 2 2 7 3 2" xfId="1455"/>
    <cellStyle name="20 % - Accent3 2 2 7 3 2 2" xfId="7743"/>
    <cellStyle name="20 % - Accent3 2 2 7 3 3" xfId="2240"/>
    <cellStyle name="20 % - Accent3 2 2 7 3 3 2" xfId="8528"/>
    <cellStyle name="20 % - Accent3 2 2 7 3 4" xfId="3025"/>
    <cellStyle name="20 % - Accent3 2 2 7 3 4 2" xfId="9313"/>
    <cellStyle name="20 % - Accent3 2 2 7 3 5" xfId="3814"/>
    <cellStyle name="20 % - Accent3 2 2 7 3 5 2" xfId="10102"/>
    <cellStyle name="20 % - Accent3 2 2 7 3 6" xfId="4603"/>
    <cellStyle name="20 % - Accent3 2 2 7 3 6 2" xfId="10888"/>
    <cellStyle name="20 % - Accent3 2 2 7 3 7" xfId="5389"/>
    <cellStyle name="20 % - Accent3 2 2 7 3 7 2" xfId="11674"/>
    <cellStyle name="20 % - Accent3 2 2 7 3 8" xfId="6173"/>
    <cellStyle name="20 % - Accent3 2 2 7 3 8 2" xfId="12458"/>
    <cellStyle name="20 % - Accent3 2 2 7 3 9" xfId="6958"/>
    <cellStyle name="20 % - Accent3 2 2 7 4" xfId="1063"/>
    <cellStyle name="20 % - Accent3 2 2 7 4 2" xfId="7351"/>
    <cellStyle name="20 % - Accent3 2 2 7 5" xfId="1848"/>
    <cellStyle name="20 % - Accent3 2 2 7 5 2" xfId="8136"/>
    <cellStyle name="20 % - Accent3 2 2 7 6" xfId="2633"/>
    <cellStyle name="20 % - Accent3 2 2 7 6 2" xfId="8921"/>
    <cellStyle name="20 % - Accent3 2 2 7 7" xfId="3422"/>
    <cellStyle name="20 % - Accent3 2 2 7 7 2" xfId="9710"/>
    <cellStyle name="20 % - Accent3 2 2 7 8" xfId="4211"/>
    <cellStyle name="20 % - Accent3 2 2 7 8 2" xfId="10496"/>
    <cellStyle name="20 % - Accent3 2 2 7 9" xfId="4997"/>
    <cellStyle name="20 % - Accent3 2 2 7 9 2" xfId="11282"/>
    <cellStyle name="20 % - Accent3 2 2 8" xfId="295"/>
    <cellStyle name="20 % - Accent3 2 2 8 10" xfId="6594"/>
    <cellStyle name="20 % - Accent3 2 2 8 2" xfId="692"/>
    <cellStyle name="20 % - Accent3 2 2 8 2 2" xfId="1483"/>
    <cellStyle name="20 % - Accent3 2 2 8 2 2 2" xfId="7771"/>
    <cellStyle name="20 % - Accent3 2 2 8 2 3" xfId="2268"/>
    <cellStyle name="20 % - Accent3 2 2 8 2 3 2" xfId="8556"/>
    <cellStyle name="20 % - Accent3 2 2 8 2 4" xfId="3053"/>
    <cellStyle name="20 % - Accent3 2 2 8 2 4 2" xfId="9341"/>
    <cellStyle name="20 % - Accent3 2 2 8 2 5" xfId="3842"/>
    <cellStyle name="20 % - Accent3 2 2 8 2 5 2" xfId="10130"/>
    <cellStyle name="20 % - Accent3 2 2 8 2 6" xfId="4631"/>
    <cellStyle name="20 % - Accent3 2 2 8 2 6 2" xfId="10916"/>
    <cellStyle name="20 % - Accent3 2 2 8 2 7" xfId="5417"/>
    <cellStyle name="20 % - Accent3 2 2 8 2 7 2" xfId="11702"/>
    <cellStyle name="20 % - Accent3 2 2 8 2 8" xfId="6201"/>
    <cellStyle name="20 % - Accent3 2 2 8 2 8 2" xfId="12486"/>
    <cellStyle name="20 % - Accent3 2 2 8 2 9" xfId="6986"/>
    <cellStyle name="20 % - Accent3 2 2 8 3" xfId="1091"/>
    <cellStyle name="20 % - Accent3 2 2 8 3 2" xfId="7379"/>
    <cellStyle name="20 % - Accent3 2 2 8 4" xfId="1876"/>
    <cellStyle name="20 % - Accent3 2 2 8 4 2" xfId="8164"/>
    <cellStyle name="20 % - Accent3 2 2 8 5" xfId="2661"/>
    <cellStyle name="20 % - Accent3 2 2 8 5 2" xfId="8949"/>
    <cellStyle name="20 % - Accent3 2 2 8 6" xfId="3450"/>
    <cellStyle name="20 % - Accent3 2 2 8 6 2" xfId="9738"/>
    <cellStyle name="20 % - Accent3 2 2 8 7" xfId="4239"/>
    <cellStyle name="20 % - Accent3 2 2 8 7 2" xfId="10524"/>
    <cellStyle name="20 % - Accent3 2 2 8 8" xfId="5025"/>
    <cellStyle name="20 % - Accent3 2 2 8 8 2" xfId="11310"/>
    <cellStyle name="20 % - Accent3 2 2 8 9" xfId="5809"/>
    <cellStyle name="20 % - Accent3 2 2 8 9 2" xfId="12094"/>
    <cellStyle name="20 % - Accent3 2 2 9" xfId="496"/>
    <cellStyle name="20 % - Accent3 2 2 9 2" xfId="1287"/>
    <cellStyle name="20 % - Accent3 2 2 9 2 2" xfId="7575"/>
    <cellStyle name="20 % - Accent3 2 2 9 3" xfId="2072"/>
    <cellStyle name="20 % - Accent3 2 2 9 3 2" xfId="8360"/>
    <cellStyle name="20 % - Accent3 2 2 9 4" xfId="2857"/>
    <cellStyle name="20 % - Accent3 2 2 9 4 2" xfId="9145"/>
    <cellStyle name="20 % - Accent3 2 2 9 5" xfId="3646"/>
    <cellStyle name="20 % - Accent3 2 2 9 5 2" xfId="9934"/>
    <cellStyle name="20 % - Accent3 2 2 9 6" xfId="4435"/>
    <cellStyle name="20 % - Accent3 2 2 9 6 2" xfId="10720"/>
    <cellStyle name="20 % - Accent3 2 2 9 7" xfId="5221"/>
    <cellStyle name="20 % - Accent3 2 2 9 7 2" xfId="11506"/>
    <cellStyle name="20 % - Accent3 2 2 9 8" xfId="6005"/>
    <cellStyle name="20 % - Accent3 2 2 9 8 2" xfId="12290"/>
    <cellStyle name="20 % - Accent3 2 2 9 9" xfId="6790"/>
    <cellStyle name="20 % - Accent3 2 3" xfId="112"/>
    <cellStyle name="20 % - Accent3 2 3 10" xfId="5627"/>
    <cellStyle name="20 % - Accent3 2 3 10 2" xfId="11912"/>
    <cellStyle name="20 % - Accent3 2 3 11" xfId="6412"/>
    <cellStyle name="20 % - Accent3 2 3 2" xfId="309"/>
    <cellStyle name="20 % - Accent3 2 3 2 10" xfId="6608"/>
    <cellStyle name="20 % - Accent3 2 3 2 2" xfId="706"/>
    <cellStyle name="20 % - Accent3 2 3 2 2 2" xfId="1497"/>
    <cellStyle name="20 % - Accent3 2 3 2 2 2 2" xfId="7785"/>
    <cellStyle name="20 % - Accent3 2 3 2 2 3" xfId="2282"/>
    <cellStyle name="20 % - Accent3 2 3 2 2 3 2" xfId="8570"/>
    <cellStyle name="20 % - Accent3 2 3 2 2 4" xfId="3067"/>
    <cellStyle name="20 % - Accent3 2 3 2 2 4 2" xfId="9355"/>
    <cellStyle name="20 % - Accent3 2 3 2 2 5" xfId="3856"/>
    <cellStyle name="20 % - Accent3 2 3 2 2 5 2" xfId="10144"/>
    <cellStyle name="20 % - Accent3 2 3 2 2 6" xfId="4645"/>
    <cellStyle name="20 % - Accent3 2 3 2 2 6 2" xfId="10930"/>
    <cellStyle name="20 % - Accent3 2 3 2 2 7" xfId="5431"/>
    <cellStyle name="20 % - Accent3 2 3 2 2 7 2" xfId="11716"/>
    <cellStyle name="20 % - Accent3 2 3 2 2 8" xfId="6215"/>
    <cellStyle name="20 % - Accent3 2 3 2 2 8 2" xfId="12500"/>
    <cellStyle name="20 % - Accent3 2 3 2 2 9" xfId="7000"/>
    <cellStyle name="20 % - Accent3 2 3 2 3" xfId="1105"/>
    <cellStyle name="20 % - Accent3 2 3 2 3 2" xfId="7393"/>
    <cellStyle name="20 % - Accent3 2 3 2 4" xfId="1890"/>
    <cellStyle name="20 % - Accent3 2 3 2 4 2" xfId="8178"/>
    <cellStyle name="20 % - Accent3 2 3 2 5" xfId="2675"/>
    <cellStyle name="20 % - Accent3 2 3 2 5 2" xfId="8963"/>
    <cellStyle name="20 % - Accent3 2 3 2 6" xfId="3464"/>
    <cellStyle name="20 % - Accent3 2 3 2 6 2" xfId="9752"/>
    <cellStyle name="20 % - Accent3 2 3 2 7" xfId="4253"/>
    <cellStyle name="20 % - Accent3 2 3 2 7 2" xfId="10538"/>
    <cellStyle name="20 % - Accent3 2 3 2 8" xfId="5039"/>
    <cellStyle name="20 % - Accent3 2 3 2 8 2" xfId="11324"/>
    <cellStyle name="20 % - Accent3 2 3 2 9" xfId="5823"/>
    <cellStyle name="20 % - Accent3 2 3 2 9 2" xfId="12108"/>
    <cellStyle name="20 % - Accent3 2 3 3" xfId="510"/>
    <cellStyle name="20 % - Accent3 2 3 3 2" xfId="1301"/>
    <cellStyle name="20 % - Accent3 2 3 3 2 2" xfId="7589"/>
    <cellStyle name="20 % - Accent3 2 3 3 3" xfId="2086"/>
    <cellStyle name="20 % - Accent3 2 3 3 3 2" xfId="8374"/>
    <cellStyle name="20 % - Accent3 2 3 3 4" xfId="2871"/>
    <cellStyle name="20 % - Accent3 2 3 3 4 2" xfId="9159"/>
    <cellStyle name="20 % - Accent3 2 3 3 5" xfId="3660"/>
    <cellStyle name="20 % - Accent3 2 3 3 5 2" xfId="9948"/>
    <cellStyle name="20 % - Accent3 2 3 3 6" xfId="4449"/>
    <cellStyle name="20 % - Accent3 2 3 3 6 2" xfId="10734"/>
    <cellStyle name="20 % - Accent3 2 3 3 7" xfId="5235"/>
    <cellStyle name="20 % - Accent3 2 3 3 7 2" xfId="11520"/>
    <cellStyle name="20 % - Accent3 2 3 3 8" xfId="6019"/>
    <cellStyle name="20 % - Accent3 2 3 3 8 2" xfId="12304"/>
    <cellStyle name="20 % - Accent3 2 3 3 9" xfId="6804"/>
    <cellStyle name="20 % - Accent3 2 3 4" xfId="909"/>
    <cellStyle name="20 % - Accent3 2 3 4 2" xfId="7197"/>
    <cellStyle name="20 % - Accent3 2 3 5" xfId="1694"/>
    <cellStyle name="20 % - Accent3 2 3 5 2" xfId="7982"/>
    <cellStyle name="20 % - Accent3 2 3 6" xfId="2479"/>
    <cellStyle name="20 % - Accent3 2 3 6 2" xfId="8767"/>
    <cellStyle name="20 % - Accent3 2 3 7" xfId="3268"/>
    <cellStyle name="20 % - Accent3 2 3 7 2" xfId="9556"/>
    <cellStyle name="20 % - Accent3 2 3 8" xfId="4057"/>
    <cellStyle name="20 % - Accent3 2 3 8 2" xfId="10342"/>
    <cellStyle name="20 % - Accent3 2 3 9" xfId="4843"/>
    <cellStyle name="20 % - Accent3 2 3 9 2" xfId="11128"/>
    <cellStyle name="20 % - Accent3 2 4" xfId="141"/>
    <cellStyle name="20 % - Accent3 2 4 10" xfId="5655"/>
    <cellStyle name="20 % - Accent3 2 4 10 2" xfId="11940"/>
    <cellStyle name="20 % - Accent3 2 4 11" xfId="6440"/>
    <cellStyle name="20 % - Accent3 2 4 2" xfId="337"/>
    <cellStyle name="20 % - Accent3 2 4 2 10" xfId="6636"/>
    <cellStyle name="20 % - Accent3 2 4 2 2" xfId="734"/>
    <cellStyle name="20 % - Accent3 2 4 2 2 2" xfId="1525"/>
    <cellStyle name="20 % - Accent3 2 4 2 2 2 2" xfId="7813"/>
    <cellStyle name="20 % - Accent3 2 4 2 2 3" xfId="2310"/>
    <cellStyle name="20 % - Accent3 2 4 2 2 3 2" xfId="8598"/>
    <cellStyle name="20 % - Accent3 2 4 2 2 4" xfId="3095"/>
    <cellStyle name="20 % - Accent3 2 4 2 2 4 2" xfId="9383"/>
    <cellStyle name="20 % - Accent3 2 4 2 2 5" xfId="3884"/>
    <cellStyle name="20 % - Accent3 2 4 2 2 5 2" xfId="10172"/>
    <cellStyle name="20 % - Accent3 2 4 2 2 6" xfId="4673"/>
    <cellStyle name="20 % - Accent3 2 4 2 2 6 2" xfId="10958"/>
    <cellStyle name="20 % - Accent3 2 4 2 2 7" xfId="5459"/>
    <cellStyle name="20 % - Accent3 2 4 2 2 7 2" xfId="11744"/>
    <cellStyle name="20 % - Accent3 2 4 2 2 8" xfId="6243"/>
    <cellStyle name="20 % - Accent3 2 4 2 2 8 2" xfId="12528"/>
    <cellStyle name="20 % - Accent3 2 4 2 2 9" xfId="7028"/>
    <cellStyle name="20 % - Accent3 2 4 2 3" xfId="1133"/>
    <cellStyle name="20 % - Accent3 2 4 2 3 2" xfId="7421"/>
    <cellStyle name="20 % - Accent3 2 4 2 4" xfId="1918"/>
    <cellStyle name="20 % - Accent3 2 4 2 4 2" xfId="8206"/>
    <cellStyle name="20 % - Accent3 2 4 2 5" xfId="2703"/>
    <cellStyle name="20 % - Accent3 2 4 2 5 2" xfId="8991"/>
    <cellStyle name="20 % - Accent3 2 4 2 6" xfId="3492"/>
    <cellStyle name="20 % - Accent3 2 4 2 6 2" xfId="9780"/>
    <cellStyle name="20 % - Accent3 2 4 2 7" xfId="4281"/>
    <cellStyle name="20 % - Accent3 2 4 2 7 2" xfId="10566"/>
    <cellStyle name="20 % - Accent3 2 4 2 8" xfId="5067"/>
    <cellStyle name="20 % - Accent3 2 4 2 8 2" xfId="11352"/>
    <cellStyle name="20 % - Accent3 2 4 2 9" xfId="5851"/>
    <cellStyle name="20 % - Accent3 2 4 2 9 2" xfId="12136"/>
    <cellStyle name="20 % - Accent3 2 4 3" xfId="538"/>
    <cellStyle name="20 % - Accent3 2 4 3 2" xfId="1329"/>
    <cellStyle name="20 % - Accent3 2 4 3 2 2" xfId="7617"/>
    <cellStyle name="20 % - Accent3 2 4 3 3" xfId="2114"/>
    <cellStyle name="20 % - Accent3 2 4 3 3 2" xfId="8402"/>
    <cellStyle name="20 % - Accent3 2 4 3 4" xfId="2899"/>
    <cellStyle name="20 % - Accent3 2 4 3 4 2" xfId="9187"/>
    <cellStyle name="20 % - Accent3 2 4 3 5" xfId="3688"/>
    <cellStyle name="20 % - Accent3 2 4 3 5 2" xfId="9976"/>
    <cellStyle name="20 % - Accent3 2 4 3 6" xfId="4477"/>
    <cellStyle name="20 % - Accent3 2 4 3 6 2" xfId="10762"/>
    <cellStyle name="20 % - Accent3 2 4 3 7" xfId="5263"/>
    <cellStyle name="20 % - Accent3 2 4 3 7 2" xfId="11548"/>
    <cellStyle name="20 % - Accent3 2 4 3 8" xfId="6047"/>
    <cellStyle name="20 % - Accent3 2 4 3 8 2" xfId="12332"/>
    <cellStyle name="20 % - Accent3 2 4 3 9" xfId="6832"/>
    <cellStyle name="20 % - Accent3 2 4 4" xfId="937"/>
    <cellStyle name="20 % - Accent3 2 4 4 2" xfId="7225"/>
    <cellStyle name="20 % - Accent3 2 4 5" xfId="1722"/>
    <cellStyle name="20 % - Accent3 2 4 5 2" xfId="8010"/>
    <cellStyle name="20 % - Accent3 2 4 6" xfId="2507"/>
    <cellStyle name="20 % - Accent3 2 4 6 2" xfId="8795"/>
    <cellStyle name="20 % - Accent3 2 4 7" xfId="3296"/>
    <cellStyle name="20 % - Accent3 2 4 7 2" xfId="9584"/>
    <cellStyle name="20 % - Accent3 2 4 8" xfId="4085"/>
    <cellStyle name="20 % - Accent3 2 4 8 2" xfId="10370"/>
    <cellStyle name="20 % - Accent3 2 4 9" xfId="4871"/>
    <cellStyle name="20 % - Accent3 2 4 9 2" xfId="11156"/>
    <cellStyle name="20 % - Accent3 2 5" xfId="169"/>
    <cellStyle name="20 % - Accent3 2 5 10" xfId="5683"/>
    <cellStyle name="20 % - Accent3 2 5 10 2" xfId="11968"/>
    <cellStyle name="20 % - Accent3 2 5 11" xfId="6468"/>
    <cellStyle name="20 % - Accent3 2 5 2" xfId="365"/>
    <cellStyle name="20 % - Accent3 2 5 2 10" xfId="6664"/>
    <cellStyle name="20 % - Accent3 2 5 2 2" xfId="762"/>
    <cellStyle name="20 % - Accent3 2 5 2 2 2" xfId="1553"/>
    <cellStyle name="20 % - Accent3 2 5 2 2 2 2" xfId="7841"/>
    <cellStyle name="20 % - Accent3 2 5 2 2 3" xfId="2338"/>
    <cellStyle name="20 % - Accent3 2 5 2 2 3 2" xfId="8626"/>
    <cellStyle name="20 % - Accent3 2 5 2 2 4" xfId="3123"/>
    <cellStyle name="20 % - Accent3 2 5 2 2 4 2" xfId="9411"/>
    <cellStyle name="20 % - Accent3 2 5 2 2 5" xfId="3912"/>
    <cellStyle name="20 % - Accent3 2 5 2 2 5 2" xfId="10200"/>
    <cellStyle name="20 % - Accent3 2 5 2 2 6" xfId="4701"/>
    <cellStyle name="20 % - Accent3 2 5 2 2 6 2" xfId="10986"/>
    <cellStyle name="20 % - Accent3 2 5 2 2 7" xfId="5487"/>
    <cellStyle name="20 % - Accent3 2 5 2 2 7 2" xfId="11772"/>
    <cellStyle name="20 % - Accent3 2 5 2 2 8" xfId="6271"/>
    <cellStyle name="20 % - Accent3 2 5 2 2 8 2" xfId="12556"/>
    <cellStyle name="20 % - Accent3 2 5 2 2 9" xfId="7056"/>
    <cellStyle name="20 % - Accent3 2 5 2 3" xfId="1161"/>
    <cellStyle name="20 % - Accent3 2 5 2 3 2" xfId="7449"/>
    <cellStyle name="20 % - Accent3 2 5 2 4" xfId="1946"/>
    <cellStyle name="20 % - Accent3 2 5 2 4 2" xfId="8234"/>
    <cellStyle name="20 % - Accent3 2 5 2 5" xfId="2731"/>
    <cellStyle name="20 % - Accent3 2 5 2 5 2" xfId="9019"/>
    <cellStyle name="20 % - Accent3 2 5 2 6" xfId="3520"/>
    <cellStyle name="20 % - Accent3 2 5 2 6 2" xfId="9808"/>
    <cellStyle name="20 % - Accent3 2 5 2 7" xfId="4309"/>
    <cellStyle name="20 % - Accent3 2 5 2 7 2" xfId="10594"/>
    <cellStyle name="20 % - Accent3 2 5 2 8" xfId="5095"/>
    <cellStyle name="20 % - Accent3 2 5 2 8 2" xfId="11380"/>
    <cellStyle name="20 % - Accent3 2 5 2 9" xfId="5879"/>
    <cellStyle name="20 % - Accent3 2 5 2 9 2" xfId="12164"/>
    <cellStyle name="20 % - Accent3 2 5 3" xfId="566"/>
    <cellStyle name="20 % - Accent3 2 5 3 2" xfId="1357"/>
    <cellStyle name="20 % - Accent3 2 5 3 2 2" xfId="7645"/>
    <cellStyle name="20 % - Accent3 2 5 3 3" xfId="2142"/>
    <cellStyle name="20 % - Accent3 2 5 3 3 2" xfId="8430"/>
    <cellStyle name="20 % - Accent3 2 5 3 4" xfId="2927"/>
    <cellStyle name="20 % - Accent3 2 5 3 4 2" xfId="9215"/>
    <cellStyle name="20 % - Accent3 2 5 3 5" xfId="3716"/>
    <cellStyle name="20 % - Accent3 2 5 3 5 2" xfId="10004"/>
    <cellStyle name="20 % - Accent3 2 5 3 6" xfId="4505"/>
    <cellStyle name="20 % - Accent3 2 5 3 6 2" xfId="10790"/>
    <cellStyle name="20 % - Accent3 2 5 3 7" xfId="5291"/>
    <cellStyle name="20 % - Accent3 2 5 3 7 2" xfId="11576"/>
    <cellStyle name="20 % - Accent3 2 5 3 8" xfId="6075"/>
    <cellStyle name="20 % - Accent3 2 5 3 8 2" xfId="12360"/>
    <cellStyle name="20 % - Accent3 2 5 3 9" xfId="6860"/>
    <cellStyle name="20 % - Accent3 2 5 4" xfId="965"/>
    <cellStyle name="20 % - Accent3 2 5 4 2" xfId="7253"/>
    <cellStyle name="20 % - Accent3 2 5 5" xfId="1750"/>
    <cellStyle name="20 % - Accent3 2 5 5 2" xfId="8038"/>
    <cellStyle name="20 % - Accent3 2 5 6" xfId="2535"/>
    <cellStyle name="20 % - Accent3 2 5 6 2" xfId="8823"/>
    <cellStyle name="20 % - Accent3 2 5 7" xfId="3324"/>
    <cellStyle name="20 % - Accent3 2 5 7 2" xfId="9612"/>
    <cellStyle name="20 % - Accent3 2 5 8" xfId="4113"/>
    <cellStyle name="20 % - Accent3 2 5 8 2" xfId="10398"/>
    <cellStyle name="20 % - Accent3 2 5 9" xfId="4899"/>
    <cellStyle name="20 % - Accent3 2 5 9 2" xfId="11184"/>
    <cellStyle name="20 % - Accent3 2 6" xfId="197"/>
    <cellStyle name="20 % - Accent3 2 6 10" xfId="5711"/>
    <cellStyle name="20 % - Accent3 2 6 10 2" xfId="11996"/>
    <cellStyle name="20 % - Accent3 2 6 11" xfId="6496"/>
    <cellStyle name="20 % - Accent3 2 6 2" xfId="393"/>
    <cellStyle name="20 % - Accent3 2 6 2 10" xfId="6692"/>
    <cellStyle name="20 % - Accent3 2 6 2 2" xfId="790"/>
    <cellStyle name="20 % - Accent3 2 6 2 2 2" xfId="1581"/>
    <cellStyle name="20 % - Accent3 2 6 2 2 2 2" xfId="7869"/>
    <cellStyle name="20 % - Accent3 2 6 2 2 3" xfId="2366"/>
    <cellStyle name="20 % - Accent3 2 6 2 2 3 2" xfId="8654"/>
    <cellStyle name="20 % - Accent3 2 6 2 2 4" xfId="3151"/>
    <cellStyle name="20 % - Accent3 2 6 2 2 4 2" xfId="9439"/>
    <cellStyle name="20 % - Accent3 2 6 2 2 5" xfId="3940"/>
    <cellStyle name="20 % - Accent3 2 6 2 2 5 2" xfId="10228"/>
    <cellStyle name="20 % - Accent3 2 6 2 2 6" xfId="4729"/>
    <cellStyle name="20 % - Accent3 2 6 2 2 6 2" xfId="11014"/>
    <cellStyle name="20 % - Accent3 2 6 2 2 7" xfId="5515"/>
    <cellStyle name="20 % - Accent3 2 6 2 2 7 2" xfId="11800"/>
    <cellStyle name="20 % - Accent3 2 6 2 2 8" xfId="6299"/>
    <cellStyle name="20 % - Accent3 2 6 2 2 8 2" xfId="12584"/>
    <cellStyle name="20 % - Accent3 2 6 2 2 9" xfId="7084"/>
    <cellStyle name="20 % - Accent3 2 6 2 3" xfId="1189"/>
    <cellStyle name="20 % - Accent3 2 6 2 3 2" xfId="7477"/>
    <cellStyle name="20 % - Accent3 2 6 2 4" xfId="1974"/>
    <cellStyle name="20 % - Accent3 2 6 2 4 2" xfId="8262"/>
    <cellStyle name="20 % - Accent3 2 6 2 5" xfId="2759"/>
    <cellStyle name="20 % - Accent3 2 6 2 5 2" xfId="9047"/>
    <cellStyle name="20 % - Accent3 2 6 2 6" xfId="3548"/>
    <cellStyle name="20 % - Accent3 2 6 2 6 2" xfId="9836"/>
    <cellStyle name="20 % - Accent3 2 6 2 7" xfId="4337"/>
    <cellStyle name="20 % - Accent3 2 6 2 7 2" xfId="10622"/>
    <cellStyle name="20 % - Accent3 2 6 2 8" xfId="5123"/>
    <cellStyle name="20 % - Accent3 2 6 2 8 2" xfId="11408"/>
    <cellStyle name="20 % - Accent3 2 6 2 9" xfId="5907"/>
    <cellStyle name="20 % - Accent3 2 6 2 9 2" xfId="12192"/>
    <cellStyle name="20 % - Accent3 2 6 3" xfId="594"/>
    <cellStyle name="20 % - Accent3 2 6 3 2" xfId="1385"/>
    <cellStyle name="20 % - Accent3 2 6 3 2 2" xfId="7673"/>
    <cellStyle name="20 % - Accent3 2 6 3 3" xfId="2170"/>
    <cellStyle name="20 % - Accent3 2 6 3 3 2" xfId="8458"/>
    <cellStyle name="20 % - Accent3 2 6 3 4" xfId="2955"/>
    <cellStyle name="20 % - Accent3 2 6 3 4 2" xfId="9243"/>
    <cellStyle name="20 % - Accent3 2 6 3 5" xfId="3744"/>
    <cellStyle name="20 % - Accent3 2 6 3 5 2" xfId="10032"/>
    <cellStyle name="20 % - Accent3 2 6 3 6" xfId="4533"/>
    <cellStyle name="20 % - Accent3 2 6 3 6 2" xfId="10818"/>
    <cellStyle name="20 % - Accent3 2 6 3 7" xfId="5319"/>
    <cellStyle name="20 % - Accent3 2 6 3 7 2" xfId="11604"/>
    <cellStyle name="20 % - Accent3 2 6 3 8" xfId="6103"/>
    <cellStyle name="20 % - Accent3 2 6 3 8 2" xfId="12388"/>
    <cellStyle name="20 % - Accent3 2 6 3 9" xfId="6888"/>
    <cellStyle name="20 % - Accent3 2 6 4" xfId="993"/>
    <cellStyle name="20 % - Accent3 2 6 4 2" xfId="7281"/>
    <cellStyle name="20 % - Accent3 2 6 5" xfId="1778"/>
    <cellStyle name="20 % - Accent3 2 6 5 2" xfId="8066"/>
    <cellStyle name="20 % - Accent3 2 6 6" xfId="2563"/>
    <cellStyle name="20 % - Accent3 2 6 6 2" xfId="8851"/>
    <cellStyle name="20 % - Accent3 2 6 7" xfId="3352"/>
    <cellStyle name="20 % - Accent3 2 6 7 2" xfId="9640"/>
    <cellStyle name="20 % - Accent3 2 6 8" xfId="4141"/>
    <cellStyle name="20 % - Accent3 2 6 8 2" xfId="10426"/>
    <cellStyle name="20 % - Accent3 2 6 9" xfId="4927"/>
    <cellStyle name="20 % - Accent3 2 6 9 2" xfId="11212"/>
    <cellStyle name="20 % - Accent3 2 7" xfId="225"/>
    <cellStyle name="20 % - Accent3 2 7 10" xfId="5739"/>
    <cellStyle name="20 % - Accent3 2 7 10 2" xfId="12024"/>
    <cellStyle name="20 % - Accent3 2 7 11" xfId="6524"/>
    <cellStyle name="20 % - Accent3 2 7 2" xfId="421"/>
    <cellStyle name="20 % - Accent3 2 7 2 10" xfId="6720"/>
    <cellStyle name="20 % - Accent3 2 7 2 2" xfId="818"/>
    <cellStyle name="20 % - Accent3 2 7 2 2 2" xfId="1609"/>
    <cellStyle name="20 % - Accent3 2 7 2 2 2 2" xfId="7897"/>
    <cellStyle name="20 % - Accent3 2 7 2 2 3" xfId="2394"/>
    <cellStyle name="20 % - Accent3 2 7 2 2 3 2" xfId="8682"/>
    <cellStyle name="20 % - Accent3 2 7 2 2 4" xfId="3179"/>
    <cellStyle name="20 % - Accent3 2 7 2 2 4 2" xfId="9467"/>
    <cellStyle name="20 % - Accent3 2 7 2 2 5" xfId="3968"/>
    <cellStyle name="20 % - Accent3 2 7 2 2 5 2" xfId="10256"/>
    <cellStyle name="20 % - Accent3 2 7 2 2 6" xfId="4757"/>
    <cellStyle name="20 % - Accent3 2 7 2 2 6 2" xfId="11042"/>
    <cellStyle name="20 % - Accent3 2 7 2 2 7" xfId="5543"/>
    <cellStyle name="20 % - Accent3 2 7 2 2 7 2" xfId="11828"/>
    <cellStyle name="20 % - Accent3 2 7 2 2 8" xfId="6327"/>
    <cellStyle name="20 % - Accent3 2 7 2 2 8 2" xfId="12612"/>
    <cellStyle name="20 % - Accent3 2 7 2 2 9" xfId="7112"/>
    <cellStyle name="20 % - Accent3 2 7 2 3" xfId="1217"/>
    <cellStyle name="20 % - Accent3 2 7 2 3 2" xfId="7505"/>
    <cellStyle name="20 % - Accent3 2 7 2 4" xfId="2002"/>
    <cellStyle name="20 % - Accent3 2 7 2 4 2" xfId="8290"/>
    <cellStyle name="20 % - Accent3 2 7 2 5" xfId="2787"/>
    <cellStyle name="20 % - Accent3 2 7 2 5 2" xfId="9075"/>
    <cellStyle name="20 % - Accent3 2 7 2 6" xfId="3576"/>
    <cellStyle name="20 % - Accent3 2 7 2 6 2" xfId="9864"/>
    <cellStyle name="20 % - Accent3 2 7 2 7" xfId="4365"/>
    <cellStyle name="20 % - Accent3 2 7 2 7 2" xfId="10650"/>
    <cellStyle name="20 % - Accent3 2 7 2 8" xfId="5151"/>
    <cellStyle name="20 % - Accent3 2 7 2 8 2" xfId="11436"/>
    <cellStyle name="20 % - Accent3 2 7 2 9" xfId="5935"/>
    <cellStyle name="20 % - Accent3 2 7 2 9 2" xfId="12220"/>
    <cellStyle name="20 % - Accent3 2 7 3" xfId="622"/>
    <cellStyle name="20 % - Accent3 2 7 3 2" xfId="1413"/>
    <cellStyle name="20 % - Accent3 2 7 3 2 2" xfId="7701"/>
    <cellStyle name="20 % - Accent3 2 7 3 3" xfId="2198"/>
    <cellStyle name="20 % - Accent3 2 7 3 3 2" xfId="8486"/>
    <cellStyle name="20 % - Accent3 2 7 3 4" xfId="2983"/>
    <cellStyle name="20 % - Accent3 2 7 3 4 2" xfId="9271"/>
    <cellStyle name="20 % - Accent3 2 7 3 5" xfId="3772"/>
    <cellStyle name="20 % - Accent3 2 7 3 5 2" xfId="10060"/>
    <cellStyle name="20 % - Accent3 2 7 3 6" xfId="4561"/>
    <cellStyle name="20 % - Accent3 2 7 3 6 2" xfId="10846"/>
    <cellStyle name="20 % - Accent3 2 7 3 7" xfId="5347"/>
    <cellStyle name="20 % - Accent3 2 7 3 7 2" xfId="11632"/>
    <cellStyle name="20 % - Accent3 2 7 3 8" xfId="6131"/>
    <cellStyle name="20 % - Accent3 2 7 3 8 2" xfId="12416"/>
    <cellStyle name="20 % - Accent3 2 7 3 9" xfId="6916"/>
    <cellStyle name="20 % - Accent3 2 7 4" xfId="1021"/>
    <cellStyle name="20 % - Accent3 2 7 4 2" xfId="7309"/>
    <cellStyle name="20 % - Accent3 2 7 5" xfId="1806"/>
    <cellStyle name="20 % - Accent3 2 7 5 2" xfId="8094"/>
    <cellStyle name="20 % - Accent3 2 7 6" xfId="2591"/>
    <cellStyle name="20 % - Accent3 2 7 6 2" xfId="8879"/>
    <cellStyle name="20 % - Accent3 2 7 7" xfId="3380"/>
    <cellStyle name="20 % - Accent3 2 7 7 2" xfId="9668"/>
    <cellStyle name="20 % - Accent3 2 7 8" xfId="4169"/>
    <cellStyle name="20 % - Accent3 2 7 8 2" xfId="10454"/>
    <cellStyle name="20 % - Accent3 2 7 9" xfId="4955"/>
    <cellStyle name="20 % - Accent3 2 7 9 2" xfId="11240"/>
    <cellStyle name="20 % - Accent3 2 8" xfId="253"/>
    <cellStyle name="20 % - Accent3 2 8 10" xfId="5767"/>
    <cellStyle name="20 % - Accent3 2 8 10 2" xfId="12052"/>
    <cellStyle name="20 % - Accent3 2 8 11" xfId="6552"/>
    <cellStyle name="20 % - Accent3 2 8 2" xfId="449"/>
    <cellStyle name="20 % - Accent3 2 8 2 10" xfId="6748"/>
    <cellStyle name="20 % - Accent3 2 8 2 2" xfId="846"/>
    <cellStyle name="20 % - Accent3 2 8 2 2 2" xfId="1637"/>
    <cellStyle name="20 % - Accent3 2 8 2 2 2 2" xfId="7925"/>
    <cellStyle name="20 % - Accent3 2 8 2 2 3" xfId="2422"/>
    <cellStyle name="20 % - Accent3 2 8 2 2 3 2" xfId="8710"/>
    <cellStyle name="20 % - Accent3 2 8 2 2 4" xfId="3207"/>
    <cellStyle name="20 % - Accent3 2 8 2 2 4 2" xfId="9495"/>
    <cellStyle name="20 % - Accent3 2 8 2 2 5" xfId="3996"/>
    <cellStyle name="20 % - Accent3 2 8 2 2 5 2" xfId="10284"/>
    <cellStyle name="20 % - Accent3 2 8 2 2 6" xfId="4785"/>
    <cellStyle name="20 % - Accent3 2 8 2 2 6 2" xfId="11070"/>
    <cellStyle name="20 % - Accent3 2 8 2 2 7" xfId="5571"/>
    <cellStyle name="20 % - Accent3 2 8 2 2 7 2" xfId="11856"/>
    <cellStyle name="20 % - Accent3 2 8 2 2 8" xfId="6355"/>
    <cellStyle name="20 % - Accent3 2 8 2 2 8 2" xfId="12640"/>
    <cellStyle name="20 % - Accent3 2 8 2 2 9" xfId="7140"/>
    <cellStyle name="20 % - Accent3 2 8 2 3" xfId="1245"/>
    <cellStyle name="20 % - Accent3 2 8 2 3 2" xfId="7533"/>
    <cellStyle name="20 % - Accent3 2 8 2 4" xfId="2030"/>
    <cellStyle name="20 % - Accent3 2 8 2 4 2" xfId="8318"/>
    <cellStyle name="20 % - Accent3 2 8 2 5" xfId="2815"/>
    <cellStyle name="20 % - Accent3 2 8 2 5 2" xfId="9103"/>
    <cellStyle name="20 % - Accent3 2 8 2 6" xfId="3604"/>
    <cellStyle name="20 % - Accent3 2 8 2 6 2" xfId="9892"/>
    <cellStyle name="20 % - Accent3 2 8 2 7" xfId="4393"/>
    <cellStyle name="20 % - Accent3 2 8 2 7 2" xfId="10678"/>
    <cellStyle name="20 % - Accent3 2 8 2 8" xfId="5179"/>
    <cellStyle name="20 % - Accent3 2 8 2 8 2" xfId="11464"/>
    <cellStyle name="20 % - Accent3 2 8 2 9" xfId="5963"/>
    <cellStyle name="20 % - Accent3 2 8 2 9 2" xfId="12248"/>
    <cellStyle name="20 % - Accent3 2 8 3" xfId="650"/>
    <cellStyle name="20 % - Accent3 2 8 3 2" xfId="1441"/>
    <cellStyle name="20 % - Accent3 2 8 3 2 2" xfId="7729"/>
    <cellStyle name="20 % - Accent3 2 8 3 3" xfId="2226"/>
    <cellStyle name="20 % - Accent3 2 8 3 3 2" xfId="8514"/>
    <cellStyle name="20 % - Accent3 2 8 3 4" xfId="3011"/>
    <cellStyle name="20 % - Accent3 2 8 3 4 2" xfId="9299"/>
    <cellStyle name="20 % - Accent3 2 8 3 5" xfId="3800"/>
    <cellStyle name="20 % - Accent3 2 8 3 5 2" xfId="10088"/>
    <cellStyle name="20 % - Accent3 2 8 3 6" xfId="4589"/>
    <cellStyle name="20 % - Accent3 2 8 3 6 2" xfId="10874"/>
    <cellStyle name="20 % - Accent3 2 8 3 7" xfId="5375"/>
    <cellStyle name="20 % - Accent3 2 8 3 7 2" xfId="11660"/>
    <cellStyle name="20 % - Accent3 2 8 3 8" xfId="6159"/>
    <cellStyle name="20 % - Accent3 2 8 3 8 2" xfId="12444"/>
    <cellStyle name="20 % - Accent3 2 8 3 9" xfId="6944"/>
    <cellStyle name="20 % - Accent3 2 8 4" xfId="1049"/>
    <cellStyle name="20 % - Accent3 2 8 4 2" xfId="7337"/>
    <cellStyle name="20 % - Accent3 2 8 5" xfId="1834"/>
    <cellStyle name="20 % - Accent3 2 8 5 2" xfId="8122"/>
    <cellStyle name="20 % - Accent3 2 8 6" xfId="2619"/>
    <cellStyle name="20 % - Accent3 2 8 6 2" xfId="8907"/>
    <cellStyle name="20 % - Accent3 2 8 7" xfId="3408"/>
    <cellStyle name="20 % - Accent3 2 8 7 2" xfId="9696"/>
    <cellStyle name="20 % - Accent3 2 8 8" xfId="4197"/>
    <cellStyle name="20 % - Accent3 2 8 8 2" xfId="10482"/>
    <cellStyle name="20 % - Accent3 2 8 9" xfId="4983"/>
    <cellStyle name="20 % - Accent3 2 8 9 2" xfId="11268"/>
    <cellStyle name="20 % - Accent3 2 9" xfId="281"/>
    <cellStyle name="20 % - Accent3 2 9 10" xfId="6580"/>
    <cellStyle name="20 % - Accent3 2 9 2" xfId="678"/>
    <cellStyle name="20 % - Accent3 2 9 2 2" xfId="1469"/>
    <cellStyle name="20 % - Accent3 2 9 2 2 2" xfId="7757"/>
    <cellStyle name="20 % - Accent3 2 9 2 3" xfId="2254"/>
    <cellStyle name="20 % - Accent3 2 9 2 3 2" xfId="8542"/>
    <cellStyle name="20 % - Accent3 2 9 2 4" xfId="3039"/>
    <cellStyle name="20 % - Accent3 2 9 2 4 2" xfId="9327"/>
    <cellStyle name="20 % - Accent3 2 9 2 5" xfId="3828"/>
    <cellStyle name="20 % - Accent3 2 9 2 5 2" xfId="10116"/>
    <cellStyle name="20 % - Accent3 2 9 2 6" xfId="4617"/>
    <cellStyle name="20 % - Accent3 2 9 2 6 2" xfId="10902"/>
    <cellStyle name="20 % - Accent3 2 9 2 7" xfId="5403"/>
    <cellStyle name="20 % - Accent3 2 9 2 7 2" xfId="11688"/>
    <cellStyle name="20 % - Accent3 2 9 2 8" xfId="6187"/>
    <cellStyle name="20 % - Accent3 2 9 2 8 2" xfId="12472"/>
    <cellStyle name="20 % - Accent3 2 9 2 9" xfId="6972"/>
    <cellStyle name="20 % - Accent3 2 9 3" xfId="1077"/>
    <cellStyle name="20 % - Accent3 2 9 3 2" xfId="7365"/>
    <cellStyle name="20 % - Accent3 2 9 4" xfId="1862"/>
    <cellStyle name="20 % - Accent3 2 9 4 2" xfId="8150"/>
    <cellStyle name="20 % - Accent3 2 9 5" xfId="2647"/>
    <cellStyle name="20 % - Accent3 2 9 5 2" xfId="8935"/>
    <cellStyle name="20 % - Accent3 2 9 6" xfId="3436"/>
    <cellStyle name="20 % - Accent3 2 9 6 2" xfId="9724"/>
    <cellStyle name="20 % - Accent3 2 9 7" xfId="4225"/>
    <cellStyle name="20 % - Accent3 2 9 7 2" xfId="10510"/>
    <cellStyle name="20 % - Accent3 2 9 8" xfId="5011"/>
    <cellStyle name="20 % - Accent3 2 9 8 2" xfId="11296"/>
    <cellStyle name="20 % - Accent3 2 9 9" xfId="5795"/>
    <cellStyle name="20 % - Accent3 2 9 9 2" xfId="12080"/>
    <cellStyle name="20 % - Accent4" xfId="7" builtinId="42" customBuiltin="1"/>
    <cellStyle name="20 % - Accent4 2" xfId="8"/>
    <cellStyle name="20 % - Accent4 2 10" xfId="483"/>
    <cellStyle name="20 % - Accent4 2 10 2" xfId="1274"/>
    <cellStyle name="20 % - Accent4 2 10 2 2" xfId="7562"/>
    <cellStyle name="20 % - Accent4 2 10 3" xfId="2059"/>
    <cellStyle name="20 % - Accent4 2 10 3 2" xfId="8347"/>
    <cellStyle name="20 % - Accent4 2 10 4" xfId="2844"/>
    <cellStyle name="20 % - Accent4 2 10 4 2" xfId="9132"/>
    <cellStyle name="20 % - Accent4 2 10 5" xfId="3633"/>
    <cellStyle name="20 % - Accent4 2 10 5 2" xfId="9921"/>
    <cellStyle name="20 % - Accent4 2 10 6" xfId="4422"/>
    <cellStyle name="20 % - Accent4 2 10 6 2" xfId="10707"/>
    <cellStyle name="20 % - Accent4 2 10 7" xfId="5208"/>
    <cellStyle name="20 % - Accent4 2 10 7 2" xfId="11493"/>
    <cellStyle name="20 % - Accent4 2 10 8" xfId="5992"/>
    <cellStyle name="20 % - Accent4 2 10 8 2" xfId="12277"/>
    <cellStyle name="20 % - Accent4 2 10 9" xfId="6777"/>
    <cellStyle name="20 % - Accent4 2 11" xfId="882"/>
    <cellStyle name="20 % - Accent4 2 11 2" xfId="7170"/>
    <cellStyle name="20 % - Accent4 2 12" xfId="1667"/>
    <cellStyle name="20 % - Accent4 2 12 2" xfId="7955"/>
    <cellStyle name="20 % - Accent4 2 13" xfId="2452"/>
    <cellStyle name="20 % - Accent4 2 13 2" xfId="8740"/>
    <cellStyle name="20 % - Accent4 2 14" xfId="3241"/>
    <cellStyle name="20 % - Accent4 2 14 2" xfId="9529"/>
    <cellStyle name="20 % - Accent4 2 15" xfId="4030"/>
    <cellStyle name="20 % - Accent4 2 15 2" xfId="10315"/>
    <cellStyle name="20 % - Accent4 2 16" xfId="4816"/>
    <cellStyle name="20 % - Accent4 2 16 2" xfId="11101"/>
    <cellStyle name="20 % - Accent4 2 17" xfId="5600"/>
    <cellStyle name="20 % - Accent4 2 17 2" xfId="11885"/>
    <cellStyle name="20 % - Accent4 2 18" xfId="6385"/>
    <cellStyle name="20 % - Accent4 2 2" xfId="97"/>
    <cellStyle name="20 % - Accent4 2 2 10" xfId="896"/>
    <cellStyle name="20 % - Accent4 2 2 10 2" xfId="7184"/>
    <cellStyle name="20 % - Accent4 2 2 11" xfId="1681"/>
    <cellStyle name="20 % - Accent4 2 2 11 2" xfId="7969"/>
    <cellStyle name="20 % - Accent4 2 2 12" xfId="2466"/>
    <cellStyle name="20 % - Accent4 2 2 12 2" xfId="8754"/>
    <cellStyle name="20 % - Accent4 2 2 13" xfId="3255"/>
    <cellStyle name="20 % - Accent4 2 2 13 2" xfId="9543"/>
    <cellStyle name="20 % - Accent4 2 2 14" xfId="4044"/>
    <cellStyle name="20 % - Accent4 2 2 14 2" xfId="10329"/>
    <cellStyle name="20 % - Accent4 2 2 15" xfId="4830"/>
    <cellStyle name="20 % - Accent4 2 2 15 2" xfId="11115"/>
    <cellStyle name="20 % - Accent4 2 2 16" xfId="5614"/>
    <cellStyle name="20 % - Accent4 2 2 16 2" xfId="11899"/>
    <cellStyle name="20 % - Accent4 2 2 17" xfId="6399"/>
    <cellStyle name="20 % - Accent4 2 2 2" xfId="128"/>
    <cellStyle name="20 % - Accent4 2 2 2 10" xfId="5642"/>
    <cellStyle name="20 % - Accent4 2 2 2 10 2" xfId="11927"/>
    <cellStyle name="20 % - Accent4 2 2 2 11" xfId="6427"/>
    <cellStyle name="20 % - Accent4 2 2 2 2" xfId="324"/>
    <cellStyle name="20 % - Accent4 2 2 2 2 10" xfId="6623"/>
    <cellStyle name="20 % - Accent4 2 2 2 2 2" xfId="721"/>
    <cellStyle name="20 % - Accent4 2 2 2 2 2 2" xfId="1512"/>
    <cellStyle name="20 % - Accent4 2 2 2 2 2 2 2" xfId="7800"/>
    <cellStyle name="20 % - Accent4 2 2 2 2 2 3" xfId="2297"/>
    <cellStyle name="20 % - Accent4 2 2 2 2 2 3 2" xfId="8585"/>
    <cellStyle name="20 % - Accent4 2 2 2 2 2 4" xfId="3082"/>
    <cellStyle name="20 % - Accent4 2 2 2 2 2 4 2" xfId="9370"/>
    <cellStyle name="20 % - Accent4 2 2 2 2 2 5" xfId="3871"/>
    <cellStyle name="20 % - Accent4 2 2 2 2 2 5 2" xfId="10159"/>
    <cellStyle name="20 % - Accent4 2 2 2 2 2 6" xfId="4660"/>
    <cellStyle name="20 % - Accent4 2 2 2 2 2 6 2" xfId="10945"/>
    <cellStyle name="20 % - Accent4 2 2 2 2 2 7" xfId="5446"/>
    <cellStyle name="20 % - Accent4 2 2 2 2 2 7 2" xfId="11731"/>
    <cellStyle name="20 % - Accent4 2 2 2 2 2 8" xfId="6230"/>
    <cellStyle name="20 % - Accent4 2 2 2 2 2 8 2" xfId="12515"/>
    <cellStyle name="20 % - Accent4 2 2 2 2 2 9" xfId="7015"/>
    <cellStyle name="20 % - Accent4 2 2 2 2 3" xfId="1120"/>
    <cellStyle name="20 % - Accent4 2 2 2 2 3 2" xfId="7408"/>
    <cellStyle name="20 % - Accent4 2 2 2 2 4" xfId="1905"/>
    <cellStyle name="20 % - Accent4 2 2 2 2 4 2" xfId="8193"/>
    <cellStyle name="20 % - Accent4 2 2 2 2 5" xfId="2690"/>
    <cellStyle name="20 % - Accent4 2 2 2 2 5 2" xfId="8978"/>
    <cellStyle name="20 % - Accent4 2 2 2 2 6" xfId="3479"/>
    <cellStyle name="20 % - Accent4 2 2 2 2 6 2" xfId="9767"/>
    <cellStyle name="20 % - Accent4 2 2 2 2 7" xfId="4268"/>
    <cellStyle name="20 % - Accent4 2 2 2 2 7 2" xfId="10553"/>
    <cellStyle name="20 % - Accent4 2 2 2 2 8" xfId="5054"/>
    <cellStyle name="20 % - Accent4 2 2 2 2 8 2" xfId="11339"/>
    <cellStyle name="20 % - Accent4 2 2 2 2 9" xfId="5838"/>
    <cellStyle name="20 % - Accent4 2 2 2 2 9 2" xfId="12123"/>
    <cellStyle name="20 % - Accent4 2 2 2 3" xfId="525"/>
    <cellStyle name="20 % - Accent4 2 2 2 3 2" xfId="1316"/>
    <cellStyle name="20 % - Accent4 2 2 2 3 2 2" xfId="7604"/>
    <cellStyle name="20 % - Accent4 2 2 2 3 3" xfId="2101"/>
    <cellStyle name="20 % - Accent4 2 2 2 3 3 2" xfId="8389"/>
    <cellStyle name="20 % - Accent4 2 2 2 3 4" xfId="2886"/>
    <cellStyle name="20 % - Accent4 2 2 2 3 4 2" xfId="9174"/>
    <cellStyle name="20 % - Accent4 2 2 2 3 5" xfId="3675"/>
    <cellStyle name="20 % - Accent4 2 2 2 3 5 2" xfId="9963"/>
    <cellStyle name="20 % - Accent4 2 2 2 3 6" xfId="4464"/>
    <cellStyle name="20 % - Accent4 2 2 2 3 6 2" xfId="10749"/>
    <cellStyle name="20 % - Accent4 2 2 2 3 7" xfId="5250"/>
    <cellStyle name="20 % - Accent4 2 2 2 3 7 2" xfId="11535"/>
    <cellStyle name="20 % - Accent4 2 2 2 3 8" xfId="6034"/>
    <cellStyle name="20 % - Accent4 2 2 2 3 8 2" xfId="12319"/>
    <cellStyle name="20 % - Accent4 2 2 2 3 9" xfId="6819"/>
    <cellStyle name="20 % - Accent4 2 2 2 4" xfId="924"/>
    <cellStyle name="20 % - Accent4 2 2 2 4 2" xfId="7212"/>
    <cellStyle name="20 % - Accent4 2 2 2 5" xfId="1709"/>
    <cellStyle name="20 % - Accent4 2 2 2 5 2" xfId="7997"/>
    <cellStyle name="20 % - Accent4 2 2 2 6" xfId="2494"/>
    <cellStyle name="20 % - Accent4 2 2 2 6 2" xfId="8782"/>
    <cellStyle name="20 % - Accent4 2 2 2 7" xfId="3283"/>
    <cellStyle name="20 % - Accent4 2 2 2 7 2" xfId="9571"/>
    <cellStyle name="20 % - Accent4 2 2 2 8" xfId="4072"/>
    <cellStyle name="20 % - Accent4 2 2 2 8 2" xfId="10357"/>
    <cellStyle name="20 % - Accent4 2 2 2 9" xfId="4858"/>
    <cellStyle name="20 % - Accent4 2 2 2 9 2" xfId="11143"/>
    <cellStyle name="20 % - Accent4 2 2 3" xfId="156"/>
    <cellStyle name="20 % - Accent4 2 2 3 10" xfId="5670"/>
    <cellStyle name="20 % - Accent4 2 2 3 10 2" xfId="11955"/>
    <cellStyle name="20 % - Accent4 2 2 3 11" xfId="6455"/>
    <cellStyle name="20 % - Accent4 2 2 3 2" xfId="352"/>
    <cellStyle name="20 % - Accent4 2 2 3 2 10" xfId="6651"/>
    <cellStyle name="20 % - Accent4 2 2 3 2 2" xfId="749"/>
    <cellStyle name="20 % - Accent4 2 2 3 2 2 2" xfId="1540"/>
    <cellStyle name="20 % - Accent4 2 2 3 2 2 2 2" xfId="7828"/>
    <cellStyle name="20 % - Accent4 2 2 3 2 2 3" xfId="2325"/>
    <cellStyle name="20 % - Accent4 2 2 3 2 2 3 2" xfId="8613"/>
    <cellStyle name="20 % - Accent4 2 2 3 2 2 4" xfId="3110"/>
    <cellStyle name="20 % - Accent4 2 2 3 2 2 4 2" xfId="9398"/>
    <cellStyle name="20 % - Accent4 2 2 3 2 2 5" xfId="3899"/>
    <cellStyle name="20 % - Accent4 2 2 3 2 2 5 2" xfId="10187"/>
    <cellStyle name="20 % - Accent4 2 2 3 2 2 6" xfId="4688"/>
    <cellStyle name="20 % - Accent4 2 2 3 2 2 6 2" xfId="10973"/>
    <cellStyle name="20 % - Accent4 2 2 3 2 2 7" xfId="5474"/>
    <cellStyle name="20 % - Accent4 2 2 3 2 2 7 2" xfId="11759"/>
    <cellStyle name="20 % - Accent4 2 2 3 2 2 8" xfId="6258"/>
    <cellStyle name="20 % - Accent4 2 2 3 2 2 8 2" xfId="12543"/>
    <cellStyle name="20 % - Accent4 2 2 3 2 2 9" xfId="7043"/>
    <cellStyle name="20 % - Accent4 2 2 3 2 3" xfId="1148"/>
    <cellStyle name="20 % - Accent4 2 2 3 2 3 2" xfId="7436"/>
    <cellStyle name="20 % - Accent4 2 2 3 2 4" xfId="1933"/>
    <cellStyle name="20 % - Accent4 2 2 3 2 4 2" xfId="8221"/>
    <cellStyle name="20 % - Accent4 2 2 3 2 5" xfId="2718"/>
    <cellStyle name="20 % - Accent4 2 2 3 2 5 2" xfId="9006"/>
    <cellStyle name="20 % - Accent4 2 2 3 2 6" xfId="3507"/>
    <cellStyle name="20 % - Accent4 2 2 3 2 6 2" xfId="9795"/>
    <cellStyle name="20 % - Accent4 2 2 3 2 7" xfId="4296"/>
    <cellStyle name="20 % - Accent4 2 2 3 2 7 2" xfId="10581"/>
    <cellStyle name="20 % - Accent4 2 2 3 2 8" xfId="5082"/>
    <cellStyle name="20 % - Accent4 2 2 3 2 8 2" xfId="11367"/>
    <cellStyle name="20 % - Accent4 2 2 3 2 9" xfId="5866"/>
    <cellStyle name="20 % - Accent4 2 2 3 2 9 2" xfId="12151"/>
    <cellStyle name="20 % - Accent4 2 2 3 3" xfId="553"/>
    <cellStyle name="20 % - Accent4 2 2 3 3 2" xfId="1344"/>
    <cellStyle name="20 % - Accent4 2 2 3 3 2 2" xfId="7632"/>
    <cellStyle name="20 % - Accent4 2 2 3 3 3" xfId="2129"/>
    <cellStyle name="20 % - Accent4 2 2 3 3 3 2" xfId="8417"/>
    <cellStyle name="20 % - Accent4 2 2 3 3 4" xfId="2914"/>
    <cellStyle name="20 % - Accent4 2 2 3 3 4 2" xfId="9202"/>
    <cellStyle name="20 % - Accent4 2 2 3 3 5" xfId="3703"/>
    <cellStyle name="20 % - Accent4 2 2 3 3 5 2" xfId="9991"/>
    <cellStyle name="20 % - Accent4 2 2 3 3 6" xfId="4492"/>
    <cellStyle name="20 % - Accent4 2 2 3 3 6 2" xfId="10777"/>
    <cellStyle name="20 % - Accent4 2 2 3 3 7" xfId="5278"/>
    <cellStyle name="20 % - Accent4 2 2 3 3 7 2" xfId="11563"/>
    <cellStyle name="20 % - Accent4 2 2 3 3 8" xfId="6062"/>
    <cellStyle name="20 % - Accent4 2 2 3 3 8 2" xfId="12347"/>
    <cellStyle name="20 % - Accent4 2 2 3 3 9" xfId="6847"/>
    <cellStyle name="20 % - Accent4 2 2 3 4" xfId="952"/>
    <cellStyle name="20 % - Accent4 2 2 3 4 2" xfId="7240"/>
    <cellStyle name="20 % - Accent4 2 2 3 5" xfId="1737"/>
    <cellStyle name="20 % - Accent4 2 2 3 5 2" xfId="8025"/>
    <cellStyle name="20 % - Accent4 2 2 3 6" xfId="2522"/>
    <cellStyle name="20 % - Accent4 2 2 3 6 2" xfId="8810"/>
    <cellStyle name="20 % - Accent4 2 2 3 7" xfId="3311"/>
    <cellStyle name="20 % - Accent4 2 2 3 7 2" xfId="9599"/>
    <cellStyle name="20 % - Accent4 2 2 3 8" xfId="4100"/>
    <cellStyle name="20 % - Accent4 2 2 3 8 2" xfId="10385"/>
    <cellStyle name="20 % - Accent4 2 2 3 9" xfId="4886"/>
    <cellStyle name="20 % - Accent4 2 2 3 9 2" xfId="11171"/>
    <cellStyle name="20 % - Accent4 2 2 4" xfId="184"/>
    <cellStyle name="20 % - Accent4 2 2 4 10" xfId="5698"/>
    <cellStyle name="20 % - Accent4 2 2 4 10 2" xfId="11983"/>
    <cellStyle name="20 % - Accent4 2 2 4 11" xfId="6483"/>
    <cellStyle name="20 % - Accent4 2 2 4 2" xfId="380"/>
    <cellStyle name="20 % - Accent4 2 2 4 2 10" xfId="6679"/>
    <cellStyle name="20 % - Accent4 2 2 4 2 2" xfId="777"/>
    <cellStyle name="20 % - Accent4 2 2 4 2 2 2" xfId="1568"/>
    <cellStyle name="20 % - Accent4 2 2 4 2 2 2 2" xfId="7856"/>
    <cellStyle name="20 % - Accent4 2 2 4 2 2 3" xfId="2353"/>
    <cellStyle name="20 % - Accent4 2 2 4 2 2 3 2" xfId="8641"/>
    <cellStyle name="20 % - Accent4 2 2 4 2 2 4" xfId="3138"/>
    <cellStyle name="20 % - Accent4 2 2 4 2 2 4 2" xfId="9426"/>
    <cellStyle name="20 % - Accent4 2 2 4 2 2 5" xfId="3927"/>
    <cellStyle name="20 % - Accent4 2 2 4 2 2 5 2" xfId="10215"/>
    <cellStyle name="20 % - Accent4 2 2 4 2 2 6" xfId="4716"/>
    <cellStyle name="20 % - Accent4 2 2 4 2 2 6 2" xfId="11001"/>
    <cellStyle name="20 % - Accent4 2 2 4 2 2 7" xfId="5502"/>
    <cellStyle name="20 % - Accent4 2 2 4 2 2 7 2" xfId="11787"/>
    <cellStyle name="20 % - Accent4 2 2 4 2 2 8" xfId="6286"/>
    <cellStyle name="20 % - Accent4 2 2 4 2 2 8 2" xfId="12571"/>
    <cellStyle name="20 % - Accent4 2 2 4 2 2 9" xfId="7071"/>
    <cellStyle name="20 % - Accent4 2 2 4 2 3" xfId="1176"/>
    <cellStyle name="20 % - Accent4 2 2 4 2 3 2" xfId="7464"/>
    <cellStyle name="20 % - Accent4 2 2 4 2 4" xfId="1961"/>
    <cellStyle name="20 % - Accent4 2 2 4 2 4 2" xfId="8249"/>
    <cellStyle name="20 % - Accent4 2 2 4 2 5" xfId="2746"/>
    <cellStyle name="20 % - Accent4 2 2 4 2 5 2" xfId="9034"/>
    <cellStyle name="20 % - Accent4 2 2 4 2 6" xfId="3535"/>
    <cellStyle name="20 % - Accent4 2 2 4 2 6 2" xfId="9823"/>
    <cellStyle name="20 % - Accent4 2 2 4 2 7" xfId="4324"/>
    <cellStyle name="20 % - Accent4 2 2 4 2 7 2" xfId="10609"/>
    <cellStyle name="20 % - Accent4 2 2 4 2 8" xfId="5110"/>
    <cellStyle name="20 % - Accent4 2 2 4 2 8 2" xfId="11395"/>
    <cellStyle name="20 % - Accent4 2 2 4 2 9" xfId="5894"/>
    <cellStyle name="20 % - Accent4 2 2 4 2 9 2" xfId="12179"/>
    <cellStyle name="20 % - Accent4 2 2 4 3" xfId="581"/>
    <cellStyle name="20 % - Accent4 2 2 4 3 2" xfId="1372"/>
    <cellStyle name="20 % - Accent4 2 2 4 3 2 2" xfId="7660"/>
    <cellStyle name="20 % - Accent4 2 2 4 3 3" xfId="2157"/>
    <cellStyle name="20 % - Accent4 2 2 4 3 3 2" xfId="8445"/>
    <cellStyle name="20 % - Accent4 2 2 4 3 4" xfId="2942"/>
    <cellStyle name="20 % - Accent4 2 2 4 3 4 2" xfId="9230"/>
    <cellStyle name="20 % - Accent4 2 2 4 3 5" xfId="3731"/>
    <cellStyle name="20 % - Accent4 2 2 4 3 5 2" xfId="10019"/>
    <cellStyle name="20 % - Accent4 2 2 4 3 6" xfId="4520"/>
    <cellStyle name="20 % - Accent4 2 2 4 3 6 2" xfId="10805"/>
    <cellStyle name="20 % - Accent4 2 2 4 3 7" xfId="5306"/>
    <cellStyle name="20 % - Accent4 2 2 4 3 7 2" xfId="11591"/>
    <cellStyle name="20 % - Accent4 2 2 4 3 8" xfId="6090"/>
    <cellStyle name="20 % - Accent4 2 2 4 3 8 2" xfId="12375"/>
    <cellStyle name="20 % - Accent4 2 2 4 3 9" xfId="6875"/>
    <cellStyle name="20 % - Accent4 2 2 4 4" xfId="980"/>
    <cellStyle name="20 % - Accent4 2 2 4 4 2" xfId="7268"/>
    <cellStyle name="20 % - Accent4 2 2 4 5" xfId="1765"/>
    <cellStyle name="20 % - Accent4 2 2 4 5 2" xfId="8053"/>
    <cellStyle name="20 % - Accent4 2 2 4 6" xfId="2550"/>
    <cellStyle name="20 % - Accent4 2 2 4 6 2" xfId="8838"/>
    <cellStyle name="20 % - Accent4 2 2 4 7" xfId="3339"/>
    <cellStyle name="20 % - Accent4 2 2 4 7 2" xfId="9627"/>
    <cellStyle name="20 % - Accent4 2 2 4 8" xfId="4128"/>
    <cellStyle name="20 % - Accent4 2 2 4 8 2" xfId="10413"/>
    <cellStyle name="20 % - Accent4 2 2 4 9" xfId="4914"/>
    <cellStyle name="20 % - Accent4 2 2 4 9 2" xfId="11199"/>
    <cellStyle name="20 % - Accent4 2 2 5" xfId="212"/>
    <cellStyle name="20 % - Accent4 2 2 5 10" xfId="5726"/>
    <cellStyle name="20 % - Accent4 2 2 5 10 2" xfId="12011"/>
    <cellStyle name="20 % - Accent4 2 2 5 11" xfId="6511"/>
    <cellStyle name="20 % - Accent4 2 2 5 2" xfId="408"/>
    <cellStyle name="20 % - Accent4 2 2 5 2 10" xfId="6707"/>
    <cellStyle name="20 % - Accent4 2 2 5 2 2" xfId="805"/>
    <cellStyle name="20 % - Accent4 2 2 5 2 2 2" xfId="1596"/>
    <cellStyle name="20 % - Accent4 2 2 5 2 2 2 2" xfId="7884"/>
    <cellStyle name="20 % - Accent4 2 2 5 2 2 3" xfId="2381"/>
    <cellStyle name="20 % - Accent4 2 2 5 2 2 3 2" xfId="8669"/>
    <cellStyle name="20 % - Accent4 2 2 5 2 2 4" xfId="3166"/>
    <cellStyle name="20 % - Accent4 2 2 5 2 2 4 2" xfId="9454"/>
    <cellStyle name="20 % - Accent4 2 2 5 2 2 5" xfId="3955"/>
    <cellStyle name="20 % - Accent4 2 2 5 2 2 5 2" xfId="10243"/>
    <cellStyle name="20 % - Accent4 2 2 5 2 2 6" xfId="4744"/>
    <cellStyle name="20 % - Accent4 2 2 5 2 2 6 2" xfId="11029"/>
    <cellStyle name="20 % - Accent4 2 2 5 2 2 7" xfId="5530"/>
    <cellStyle name="20 % - Accent4 2 2 5 2 2 7 2" xfId="11815"/>
    <cellStyle name="20 % - Accent4 2 2 5 2 2 8" xfId="6314"/>
    <cellStyle name="20 % - Accent4 2 2 5 2 2 8 2" xfId="12599"/>
    <cellStyle name="20 % - Accent4 2 2 5 2 2 9" xfId="7099"/>
    <cellStyle name="20 % - Accent4 2 2 5 2 3" xfId="1204"/>
    <cellStyle name="20 % - Accent4 2 2 5 2 3 2" xfId="7492"/>
    <cellStyle name="20 % - Accent4 2 2 5 2 4" xfId="1989"/>
    <cellStyle name="20 % - Accent4 2 2 5 2 4 2" xfId="8277"/>
    <cellStyle name="20 % - Accent4 2 2 5 2 5" xfId="2774"/>
    <cellStyle name="20 % - Accent4 2 2 5 2 5 2" xfId="9062"/>
    <cellStyle name="20 % - Accent4 2 2 5 2 6" xfId="3563"/>
    <cellStyle name="20 % - Accent4 2 2 5 2 6 2" xfId="9851"/>
    <cellStyle name="20 % - Accent4 2 2 5 2 7" xfId="4352"/>
    <cellStyle name="20 % - Accent4 2 2 5 2 7 2" xfId="10637"/>
    <cellStyle name="20 % - Accent4 2 2 5 2 8" xfId="5138"/>
    <cellStyle name="20 % - Accent4 2 2 5 2 8 2" xfId="11423"/>
    <cellStyle name="20 % - Accent4 2 2 5 2 9" xfId="5922"/>
    <cellStyle name="20 % - Accent4 2 2 5 2 9 2" xfId="12207"/>
    <cellStyle name="20 % - Accent4 2 2 5 3" xfId="609"/>
    <cellStyle name="20 % - Accent4 2 2 5 3 2" xfId="1400"/>
    <cellStyle name="20 % - Accent4 2 2 5 3 2 2" xfId="7688"/>
    <cellStyle name="20 % - Accent4 2 2 5 3 3" xfId="2185"/>
    <cellStyle name="20 % - Accent4 2 2 5 3 3 2" xfId="8473"/>
    <cellStyle name="20 % - Accent4 2 2 5 3 4" xfId="2970"/>
    <cellStyle name="20 % - Accent4 2 2 5 3 4 2" xfId="9258"/>
    <cellStyle name="20 % - Accent4 2 2 5 3 5" xfId="3759"/>
    <cellStyle name="20 % - Accent4 2 2 5 3 5 2" xfId="10047"/>
    <cellStyle name="20 % - Accent4 2 2 5 3 6" xfId="4548"/>
    <cellStyle name="20 % - Accent4 2 2 5 3 6 2" xfId="10833"/>
    <cellStyle name="20 % - Accent4 2 2 5 3 7" xfId="5334"/>
    <cellStyle name="20 % - Accent4 2 2 5 3 7 2" xfId="11619"/>
    <cellStyle name="20 % - Accent4 2 2 5 3 8" xfId="6118"/>
    <cellStyle name="20 % - Accent4 2 2 5 3 8 2" xfId="12403"/>
    <cellStyle name="20 % - Accent4 2 2 5 3 9" xfId="6903"/>
    <cellStyle name="20 % - Accent4 2 2 5 4" xfId="1008"/>
    <cellStyle name="20 % - Accent4 2 2 5 4 2" xfId="7296"/>
    <cellStyle name="20 % - Accent4 2 2 5 5" xfId="1793"/>
    <cellStyle name="20 % - Accent4 2 2 5 5 2" xfId="8081"/>
    <cellStyle name="20 % - Accent4 2 2 5 6" xfId="2578"/>
    <cellStyle name="20 % - Accent4 2 2 5 6 2" xfId="8866"/>
    <cellStyle name="20 % - Accent4 2 2 5 7" xfId="3367"/>
    <cellStyle name="20 % - Accent4 2 2 5 7 2" xfId="9655"/>
    <cellStyle name="20 % - Accent4 2 2 5 8" xfId="4156"/>
    <cellStyle name="20 % - Accent4 2 2 5 8 2" xfId="10441"/>
    <cellStyle name="20 % - Accent4 2 2 5 9" xfId="4942"/>
    <cellStyle name="20 % - Accent4 2 2 5 9 2" xfId="11227"/>
    <cellStyle name="20 % - Accent4 2 2 6" xfId="240"/>
    <cellStyle name="20 % - Accent4 2 2 6 10" xfId="5754"/>
    <cellStyle name="20 % - Accent4 2 2 6 10 2" xfId="12039"/>
    <cellStyle name="20 % - Accent4 2 2 6 11" xfId="6539"/>
    <cellStyle name="20 % - Accent4 2 2 6 2" xfId="436"/>
    <cellStyle name="20 % - Accent4 2 2 6 2 10" xfId="6735"/>
    <cellStyle name="20 % - Accent4 2 2 6 2 2" xfId="833"/>
    <cellStyle name="20 % - Accent4 2 2 6 2 2 2" xfId="1624"/>
    <cellStyle name="20 % - Accent4 2 2 6 2 2 2 2" xfId="7912"/>
    <cellStyle name="20 % - Accent4 2 2 6 2 2 3" xfId="2409"/>
    <cellStyle name="20 % - Accent4 2 2 6 2 2 3 2" xfId="8697"/>
    <cellStyle name="20 % - Accent4 2 2 6 2 2 4" xfId="3194"/>
    <cellStyle name="20 % - Accent4 2 2 6 2 2 4 2" xfId="9482"/>
    <cellStyle name="20 % - Accent4 2 2 6 2 2 5" xfId="3983"/>
    <cellStyle name="20 % - Accent4 2 2 6 2 2 5 2" xfId="10271"/>
    <cellStyle name="20 % - Accent4 2 2 6 2 2 6" xfId="4772"/>
    <cellStyle name="20 % - Accent4 2 2 6 2 2 6 2" xfId="11057"/>
    <cellStyle name="20 % - Accent4 2 2 6 2 2 7" xfId="5558"/>
    <cellStyle name="20 % - Accent4 2 2 6 2 2 7 2" xfId="11843"/>
    <cellStyle name="20 % - Accent4 2 2 6 2 2 8" xfId="6342"/>
    <cellStyle name="20 % - Accent4 2 2 6 2 2 8 2" xfId="12627"/>
    <cellStyle name="20 % - Accent4 2 2 6 2 2 9" xfId="7127"/>
    <cellStyle name="20 % - Accent4 2 2 6 2 3" xfId="1232"/>
    <cellStyle name="20 % - Accent4 2 2 6 2 3 2" xfId="7520"/>
    <cellStyle name="20 % - Accent4 2 2 6 2 4" xfId="2017"/>
    <cellStyle name="20 % - Accent4 2 2 6 2 4 2" xfId="8305"/>
    <cellStyle name="20 % - Accent4 2 2 6 2 5" xfId="2802"/>
    <cellStyle name="20 % - Accent4 2 2 6 2 5 2" xfId="9090"/>
    <cellStyle name="20 % - Accent4 2 2 6 2 6" xfId="3591"/>
    <cellStyle name="20 % - Accent4 2 2 6 2 6 2" xfId="9879"/>
    <cellStyle name="20 % - Accent4 2 2 6 2 7" xfId="4380"/>
    <cellStyle name="20 % - Accent4 2 2 6 2 7 2" xfId="10665"/>
    <cellStyle name="20 % - Accent4 2 2 6 2 8" xfId="5166"/>
    <cellStyle name="20 % - Accent4 2 2 6 2 8 2" xfId="11451"/>
    <cellStyle name="20 % - Accent4 2 2 6 2 9" xfId="5950"/>
    <cellStyle name="20 % - Accent4 2 2 6 2 9 2" xfId="12235"/>
    <cellStyle name="20 % - Accent4 2 2 6 3" xfId="637"/>
    <cellStyle name="20 % - Accent4 2 2 6 3 2" xfId="1428"/>
    <cellStyle name="20 % - Accent4 2 2 6 3 2 2" xfId="7716"/>
    <cellStyle name="20 % - Accent4 2 2 6 3 3" xfId="2213"/>
    <cellStyle name="20 % - Accent4 2 2 6 3 3 2" xfId="8501"/>
    <cellStyle name="20 % - Accent4 2 2 6 3 4" xfId="2998"/>
    <cellStyle name="20 % - Accent4 2 2 6 3 4 2" xfId="9286"/>
    <cellStyle name="20 % - Accent4 2 2 6 3 5" xfId="3787"/>
    <cellStyle name="20 % - Accent4 2 2 6 3 5 2" xfId="10075"/>
    <cellStyle name="20 % - Accent4 2 2 6 3 6" xfId="4576"/>
    <cellStyle name="20 % - Accent4 2 2 6 3 6 2" xfId="10861"/>
    <cellStyle name="20 % - Accent4 2 2 6 3 7" xfId="5362"/>
    <cellStyle name="20 % - Accent4 2 2 6 3 7 2" xfId="11647"/>
    <cellStyle name="20 % - Accent4 2 2 6 3 8" xfId="6146"/>
    <cellStyle name="20 % - Accent4 2 2 6 3 8 2" xfId="12431"/>
    <cellStyle name="20 % - Accent4 2 2 6 3 9" xfId="6931"/>
    <cellStyle name="20 % - Accent4 2 2 6 4" xfId="1036"/>
    <cellStyle name="20 % - Accent4 2 2 6 4 2" xfId="7324"/>
    <cellStyle name="20 % - Accent4 2 2 6 5" xfId="1821"/>
    <cellStyle name="20 % - Accent4 2 2 6 5 2" xfId="8109"/>
    <cellStyle name="20 % - Accent4 2 2 6 6" xfId="2606"/>
    <cellStyle name="20 % - Accent4 2 2 6 6 2" xfId="8894"/>
    <cellStyle name="20 % - Accent4 2 2 6 7" xfId="3395"/>
    <cellStyle name="20 % - Accent4 2 2 6 7 2" xfId="9683"/>
    <cellStyle name="20 % - Accent4 2 2 6 8" xfId="4184"/>
    <cellStyle name="20 % - Accent4 2 2 6 8 2" xfId="10469"/>
    <cellStyle name="20 % - Accent4 2 2 6 9" xfId="4970"/>
    <cellStyle name="20 % - Accent4 2 2 6 9 2" xfId="11255"/>
    <cellStyle name="20 % - Accent4 2 2 7" xfId="268"/>
    <cellStyle name="20 % - Accent4 2 2 7 10" xfId="5782"/>
    <cellStyle name="20 % - Accent4 2 2 7 10 2" xfId="12067"/>
    <cellStyle name="20 % - Accent4 2 2 7 11" xfId="6567"/>
    <cellStyle name="20 % - Accent4 2 2 7 2" xfId="464"/>
    <cellStyle name="20 % - Accent4 2 2 7 2 10" xfId="6763"/>
    <cellStyle name="20 % - Accent4 2 2 7 2 2" xfId="861"/>
    <cellStyle name="20 % - Accent4 2 2 7 2 2 2" xfId="1652"/>
    <cellStyle name="20 % - Accent4 2 2 7 2 2 2 2" xfId="7940"/>
    <cellStyle name="20 % - Accent4 2 2 7 2 2 3" xfId="2437"/>
    <cellStyle name="20 % - Accent4 2 2 7 2 2 3 2" xfId="8725"/>
    <cellStyle name="20 % - Accent4 2 2 7 2 2 4" xfId="3222"/>
    <cellStyle name="20 % - Accent4 2 2 7 2 2 4 2" xfId="9510"/>
    <cellStyle name="20 % - Accent4 2 2 7 2 2 5" xfId="4011"/>
    <cellStyle name="20 % - Accent4 2 2 7 2 2 5 2" xfId="10299"/>
    <cellStyle name="20 % - Accent4 2 2 7 2 2 6" xfId="4800"/>
    <cellStyle name="20 % - Accent4 2 2 7 2 2 6 2" xfId="11085"/>
    <cellStyle name="20 % - Accent4 2 2 7 2 2 7" xfId="5586"/>
    <cellStyle name="20 % - Accent4 2 2 7 2 2 7 2" xfId="11871"/>
    <cellStyle name="20 % - Accent4 2 2 7 2 2 8" xfId="6370"/>
    <cellStyle name="20 % - Accent4 2 2 7 2 2 8 2" xfId="12655"/>
    <cellStyle name="20 % - Accent4 2 2 7 2 2 9" xfId="7155"/>
    <cellStyle name="20 % - Accent4 2 2 7 2 3" xfId="1260"/>
    <cellStyle name="20 % - Accent4 2 2 7 2 3 2" xfId="7548"/>
    <cellStyle name="20 % - Accent4 2 2 7 2 4" xfId="2045"/>
    <cellStyle name="20 % - Accent4 2 2 7 2 4 2" xfId="8333"/>
    <cellStyle name="20 % - Accent4 2 2 7 2 5" xfId="2830"/>
    <cellStyle name="20 % - Accent4 2 2 7 2 5 2" xfId="9118"/>
    <cellStyle name="20 % - Accent4 2 2 7 2 6" xfId="3619"/>
    <cellStyle name="20 % - Accent4 2 2 7 2 6 2" xfId="9907"/>
    <cellStyle name="20 % - Accent4 2 2 7 2 7" xfId="4408"/>
    <cellStyle name="20 % - Accent4 2 2 7 2 7 2" xfId="10693"/>
    <cellStyle name="20 % - Accent4 2 2 7 2 8" xfId="5194"/>
    <cellStyle name="20 % - Accent4 2 2 7 2 8 2" xfId="11479"/>
    <cellStyle name="20 % - Accent4 2 2 7 2 9" xfId="5978"/>
    <cellStyle name="20 % - Accent4 2 2 7 2 9 2" xfId="12263"/>
    <cellStyle name="20 % - Accent4 2 2 7 3" xfId="665"/>
    <cellStyle name="20 % - Accent4 2 2 7 3 2" xfId="1456"/>
    <cellStyle name="20 % - Accent4 2 2 7 3 2 2" xfId="7744"/>
    <cellStyle name="20 % - Accent4 2 2 7 3 3" xfId="2241"/>
    <cellStyle name="20 % - Accent4 2 2 7 3 3 2" xfId="8529"/>
    <cellStyle name="20 % - Accent4 2 2 7 3 4" xfId="3026"/>
    <cellStyle name="20 % - Accent4 2 2 7 3 4 2" xfId="9314"/>
    <cellStyle name="20 % - Accent4 2 2 7 3 5" xfId="3815"/>
    <cellStyle name="20 % - Accent4 2 2 7 3 5 2" xfId="10103"/>
    <cellStyle name="20 % - Accent4 2 2 7 3 6" xfId="4604"/>
    <cellStyle name="20 % - Accent4 2 2 7 3 6 2" xfId="10889"/>
    <cellStyle name="20 % - Accent4 2 2 7 3 7" xfId="5390"/>
    <cellStyle name="20 % - Accent4 2 2 7 3 7 2" xfId="11675"/>
    <cellStyle name="20 % - Accent4 2 2 7 3 8" xfId="6174"/>
    <cellStyle name="20 % - Accent4 2 2 7 3 8 2" xfId="12459"/>
    <cellStyle name="20 % - Accent4 2 2 7 3 9" xfId="6959"/>
    <cellStyle name="20 % - Accent4 2 2 7 4" xfId="1064"/>
    <cellStyle name="20 % - Accent4 2 2 7 4 2" xfId="7352"/>
    <cellStyle name="20 % - Accent4 2 2 7 5" xfId="1849"/>
    <cellStyle name="20 % - Accent4 2 2 7 5 2" xfId="8137"/>
    <cellStyle name="20 % - Accent4 2 2 7 6" xfId="2634"/>
    <cellStyle name="20 % - Accent4 2 2 7 6 2" xfId="8922"/>
    <cellStyle name="20 % - Accent4 2 2 7 7" xfId="3423"/>
    <cellStyle name="20 % - Accent4 2 2 7 7 2" xfId="9711"/>
    <cellStyle name="20 % - Accent4 2 2 7 8" xfId="4212"/>
    <cellStyle name="20 % - Accent4 2 2 7 8 2" xfId="10497"/>
    <cellStyle name="20 % - Accent4 2 2 7 9" xfId="4998"/>
    <cellStyle name="20 % - Accent4 2 2 7 9 2" xfId="11283"/>
    <cellStyle name="20 % - Accent4 2 2 8" xfId="296"/>
    <cellStyle name="20 % - Accent4 2 2 8 10" xfId="6595"/>
    <cellStyle name="20 % - Accent4 2 2 8 2" xfId="693"/>
    <cellStyle name="20 % - Accent4 2 2 8 2 2" xfId="1484"/>
    <cellStyle name="20 % - Accent4 2 2 8 2 2 2" xfId="7772"/>
    <cellStyle name="20 % - Accent4 2 2 8 2 3" xfId="2269"/>
    <cellStyle name="20 % - Accent4 2 2 8 2 3 2" xfId="8557"/>
    <cellStyle name="20 % - Accent4 2 2 8 2 4" xfId="3054"/>
    <cellStyle name="20 % - Accent4 2 2 8 2 4 2" xfId="9342"/>
    <cellStyle name="20 % - Accent4 2 2 8 2 5" xfId="3843"/>
    <cellStyle name="20 % - Accent4 2 2 8 2 5 2" xfId="10131"/>
    <cellStyle name="20 % - Accent4 2 2 8 2 6" xfId="4632"/>
    <cellStyle name="20 % - Accent4 2 2 8 2 6 2" xfId="10917"/>
    <cellStyle name="20 % - Accent4 2 2 8 2 7" xfId="5418"/>
    <cellStyle name="20 % - Accent4 2 2 8 2 7 2" xfId="11703"/>
    <cellStyle name="20 % - Accent4 2 2 8 2 8" xfId="6202"/>
    <cellStyle name="20 % - Accent4 2 2 8 2 8 2" xfId="12487"/>
    <cellStyle name="20 % - Accent4 2 2 8 2 9" xfId="6987"/>
    <cellStyle name="20 % - Accent4 2 2 8 3" xfId="1092"/>
    <cellStyle name="20 % - Accent4 2 2 8 3 2" xfId="7380"/>
    <cellStyle name="20 % - Accent4 2 2 8 4" xfId="1877"/>
    <cellStyle name="20 % - Accent4 2 2 8 4 2" xfId="8165"/>
    <cellStyle name="20 % - Accent4 2 2 8 5" xfId="2662"/>
    <cellStyle name="20 % - Accent4 2 2 8 5 2" xfId="8950"/>
    <cellStyle name="20 % - Accent4 2 2 8 6" xfId="3451"/>
    <cellStyle name="20 % - Accent4 2 2 8 6 2" xfId="9739"/>
    <cellStyle name="20 % - Accent4 2 2 8 7" xfId="4240"/>
    <cellStyle name="20 % - Accent4 2 2 8 7 2" xfId="10525"/>
    <cellStyle name="20 % - Accent4 2 2 8 8" xfId="5026"/>
    <cellStyle name="20 % - Accent4 2 2 8 8 2" xfId="11311"/>
    <cellStyle name="20 % - Accent4 2 2 8 9" xfId="5810"/>
    <cellStyle name="20 % - Accent4 2 2 8 9 2" xfId="12095"/>
    <cellStyle name="20 % - Accent4 2 2 9" xfId="497"/>
    <cellStyle name="20 % - Accent4 2 2 9 2" xfId="1288"/>
    <cellStyle name="20 % - Accent4 2 2 9 2 2" xfId="7576"/>
    <cellStyle name="20 % - Accent4 2 2 9 3" xfId="2073"/>
    <cellStyle name="20 % - Accent4 2 2 9 3 2" xfId="8361"/>
    <cellStyle name="20 % - Accent4 2 2 9 4" xfId="2858"/>
    <cellStyle name="20 % - Accent4 2 2 9 4 2" xfId="9146"/>
    <cellStyle name="20 % - Accent4 2 2 9 5" xfId="3647"/>
    <cellStyle name="20 % - Accent4 2 2 9 5 2" xfId="9935"/>
    <cellStyle name="20 % - Accent4 2 2 9 6" xfId="4436"/>
    <cellStyle name="20 % - Accent4 2 2 9 6 2" xfId="10721"/>
    <cellStyle name="20 % - Accent4 2 2 9 7" xfId="5222"/>
    <cellStyle name="20 % - Accent4 2 2 9 7 2" xfId="11507"/>
    <cellStyle name="20 % - Accent4 2 2 9 8" xfId="6006"/>
    <cellStyle name="20 % - Accent4 2 2 9 8 2" xfId="12291"/>
    <cellStyle name="20 % - Accent4 2 2 9 9" xfId="6791"/>
    <cellStyle name="20 % - Accent4 2 3" xfId="113"/>
    <cellStyle name="20 % - Accent4 2 3 10" xfId="5628"/>
    <cellStyle name="20 % - Accent4 2 3 10 2" xfId="11913"/>
    <cellStyle name="20 % - Accent4 2 3 11" xfId="6413"/>
    <cellStyle name="20 % - Accent4 2 3 2" xfId="310"/>
    <cellStyle name="20 % - Accent4 2 3 2 10" xfId="6609"/>
    <cellStyle name="20 % - Accent4 2 3 2 2" xfId="707"/>
    <cellStyle name="20 % - Accent4 2 3 2 2 2" xfId="1498"/>
    <cellStyle name="20 % - Accent4 2 3 2 2 2 2" xfId="7786"/>
    <cellStyle name="20 % - Accent4 2 3 2 2 3" xfId="2283"/>
    <cellStyle name="20 % - Accent4 2 3 2 2 3 2" xfId="8571"/>
    <cellStyle name="20 % - Accent4 2 3 2 2 4" xfId="3068"/>
    <cellStyle name="20 % - Accent4 2 3 2 2 4 2" xfId="9356"/>
    <cellStyle name="20 % - Accent4 2 3 2 2 5" xfId="3857"/>
    <cellStyle name="20 % - Accent4 2 3 2 2 5 2" xfId="10145"/>
    <cellStyle name="20 % - Accent4 2 3 2 2 6" xfId="4646"/>
    <cellStyle name="20 % - Accent4 2 3 2 2 6 2" xfId="10931"/>
    <cellStyle name="20 % - Accent4 2 3 2 2 7" xfId="5432"/>
    <cellStyle name="20 % - Accent4 2 3 2 2 7 2" xfId="11717"/>
    <cellStyle name="20 % - Accent4 2 3 2 2 8" xfId="6216"/>
    <cellStyle name="20 % - Accent4 2 3 2 2 8 2" xfId="12501"/>
    <cellStyle name="20 % - Accent4 2 3 2 2 9" xfId="7001"/>
    <cellStyle name="20 % - Accent4 2 3 2 3" xfId="1106"/>
    <cellStyle name="20 % - Accent4 2 3 2 3 2" xfId="7394"/>
    <cellStyle name="20 % - Accent4 2 3 2 4" xfId="1891"/>
    <cellStyle name="20 % - Accent4 2 3 2 4 2" xfId="8179"/>
    <cellStyle name="20 % - Accent4 2 3 2 5" xfId="2676"/>
    <cellStyle name="20 % - Accent4 2 3 2 5 2" xfId="8964"/>
    <cellStyle name="20 % - Accent4 2 3 2 6" xfId="3465"/>
    <cellStyle name="20 % - Accent4 2 3 2 6 2" xfId="9753"/>
    <cellStyle name="20 % - Accent4 2 3 2 7" xfId="4254"/>
    <cellStyle name="20 % - Accent4 2 3 2 7 2" xfId="10539"/>
    <cellStyle name="20 % - Accent4 2 3 2 8" xfId="5040"/>
    <cellStyle name="20 % - Accent4 2 3 2 8 2" xfId="11325"/>
    <cellStyle name="20 % - Accent4 2 3 2 9" xfId="5824"/>
    <cellStyle name="20 % - Accent4 2 3 2 9 2" xfId="12109"/>
    <cellStyle name="20 % - Accent4 2 3 3" xfId="511"/>
    <cellStyle name="20 % - Accent4 2 3 3 2" xfId="1302"/>
    <cellStyle name="20 % - Accent4 2 3 3 2 2" xfId="7590"/>
    <cellStyle name="20 % - Accent4 2 3 3 3" xfId="2087"/>
    <cellStyle name="20 % - Accent4 2 3 3 3 2" xfId="8375"/>
    <cellStyle name="20 % - Accent4 2 3 3 4" xfId="2872"/>
    <cellStyle name="20 % - Accent4 2 3 3 4 2" xfId="9160"/>
    <cellStyle name="20 % - Accent4 2 3 3 5" xfId="3661"/>
    <cellStyle name="20 % - Accent4 2 3 3 5 2" xfId="9949"/>
    <cellStyle name="20 % - Accent4 2 3 3 6" xfId="4450"/>
    <cellStyle name="20 % - Accent4 2 3 3 6 2" xfId="10735"/>
    <cellStyle name="20 % - Accent4 2 3 3 7" xfId="5236"/>
    <cellStyle name="20 % - Accent4 2 3 3 7 2" xfId="11521"/>
    <cellStyle name="20 % - Accent4 2 3 3 8" xfId="6020"/>
    <cellStyle name="20 % - Accent4 2 3 3 8 2" xfId="12305"/>
    <cellStyle name="20 % - Accent4 2 3 3 9" xfId="6805"/>
    <cellStyle name="20 % - Accent4 2 3 4" xfId="910"/>
    <cellStyle name="20 % - Accent4 2 3 4 2" xfId="7198"/>
    <cellStyle name="20 % - Accent4 2 3 5" xfId="1695"/>
    <cellStyle name="20 % - Accent4 2 3 5 2" xfId="7983"/>
    <cellStyle name="20 % - Accent4 2 3 6" xfId="2480"/>
    <cellStyle name="20 % - Accent4 2 3 6 2" xfId="8768"/>
    <cellStyle name="20 % - Accent4 2 3 7" xfId="3269"/>
    <cellStyle name="20 % - Accent4 2 3 7 2" xfId="9557"/>
    <cellStyle name="20 % - Accent4 2 3 8" xfId="4058"/>
    <cellStyle name="20 % - Accent4 2 3 8 2" xfId="10343"/>
    <cellStyle name="20 % - Accent4 2 3 9" xfId="4844"/>
    <cellStyle name="20 % - Accent4 2 3 9 2" xfId="11129"/>
    <cellStyle name="20 % - Accent4 2 4" xfId="142"/>
    <cellStyle name="20 % - Accent4 2 4 10" xfId="5656"/>
    <cellStyle name="20 % - Accent4 2 4 10 2" xfId="11941"/>
    <cellStyle name="20 % - Accent4 2 4 11" xfId="6441"/>
    <cellStyle name="20 % - Accent4 2 4 2" xfId="338"/>
    <cellStyle name="20 % - Accent4 2 4 2 10" xfId="6637"/>
    <cellStyle name="20 % - Accent4 2 4 2 2" xfId="735"/>
    <cellStyle name="20 % - Accent4 2 4 2 2 2" xfId="1526"/>
    <cellStyle name="20 % - Accent4 2 4 2 2 2 2" xfId="7814"/>
    <cellStyle name="20 % - Accent4 2 4 2 2 3" xfId="2311"/>
    <cellStyle name="20 % - Accent4 2 4 2 2 3 2" xfId="8599"/>
    <cellStyle name="20 % - Accent4 2 4 2 2 4" xfId="3096"/>
    <cellStyle name="20 % - Accent4 2 4 2 2 4 2" xfId="9384"/>
    <cellStyle name="20 % - Accent4 2 4 2 2 5" xfId="3885"/>
    <cellStyle name="20 % - Accent4 2 4 2 2 5 2" xfId="10173"/>
    <cellStyle name="20 % - Accent4 2 4 2 2 6" xfId="4674"/>
    <cellStyle name="20 % - Accent4 2 4 2 2 6 2" xfId="10959"/>
    <cellStyle name="20 % - Accent4 2 4 2 2 7" xfId="5460"/>
    <cellStyle name="20 % - Accent4 2 4 2 2 7 2" xfId="11745"/>
    <cellStyle name="20 % - Accent4 2 4 2 2 8" xfId="6244"/>
    <cellStyle name="20 % - Accent4 2 4 2 2 8 2" xfId="12529"/>
    <cellStyle name="20 % - Accent4 2 4 2 2 9" xfId="7029"/>
    <cellStyle name="20 % - Accent4 2 4 2 3" xfId="1134"/>
    <cellStyle name="20 % - Accent4 2 4 2 3 2" xfId="7422"/>
    <cellStyle name="20 % - Accent4 2 4 2 4" xfId="1919"/>
    <cellStyle name="20 % - Accent4 2 4 2 4 2" xfId="8207"/>
    <cellStyle name="20 % - Accent4 2 4 2 5" xfId="2704"/>
    <cellStyle name="20 % - Accent4 2 4 2 5 2" xfId="8992"/>
    <cellStyle name="20 % - Accent4 2 4 2 6" xfId="3493"/>
    <cellStyle name="20 % - Accent4 2 4 2 6 2" xfId="9781"/>
    <cellStyle name="20 % - Accent4 2 4 2 7" xfId="4282"/>
    <cellStyle name="20 % - Accent4 2 4 2 7 2" xfId="10567"/>
    <cellStyle name="20 % - Accent4 2 4 2 8" xfId="5068"/>
    <cellStyle name="20 % - Accent4 2 4 2 8 2" xfId="11353"/>
    <cellStyle name="20 % - Accent4 2 4 2 9" xfId="5852"/>
    <cellStyle name="20 % - Accent4 2 4 2 9 2" xfId="12137"/>
    <cellStyle name="20 % - Accent4 2 4 3" xfId="539"/>
    <cellStyle name="20 % - Accent4 2 4 3 2" xfId="1330"/>
    <cellStyle name="20 % - Accent4 2 4 3 2 2" xfId="7618"/>
    <cellStyle name="20 % - Accent4 2 4 3 3" xfId="2115"/>
    <cellStyle name="20 % - Accent4 2 4 3 3 2" xfId="8403"/>
    <cellStyle name="20 % - Accent4 2 4 3 4" xfId="2900"/>
    <cellStyle name="20 % - Accent4 2 4 3 4 2" xfId="9188"/>
    <cellStyle name="20 % - Accent4 2 4 3 5" xfId="3689"/>
    <cellStyle name="20 % - Accent4 2 4 3 5 2" xfId="9977"/>
    <cellStyle name="20 % - Accent4 2 4 3 6" xfId="4478"/>
    <cellStyle name="20 % - Accent4 2 4 3 6 2" xfId="10763"/>
    <cellStyle name="20 % - Accent4 2 4 3 7" xfId="5264"/>
    <cellStyle name="20 % - Accent4 2 4 3 7 2" xfId="11549"/>
    <cellStyle name="20 % - Accent4 2 4 3 8" xfId="6048"/>
    <cellStyle name="20 % - Accent4 2 4 3 8 2" xfId="12333"/>
    <cellStyle name="20 % - Accent4 2 4 3 9" xfId="6833"/>
    <cellStyle name="20 % - Accent4 2 4 4" xfId="938"/>
    <cellStyle name="20 % - Accent4 2 4 4 2" xfId="7226"/>
    <cellStyle name="20 % - Accent4 2 4 5" xfId="1723"/>
    <cellStyle name="20 % - Accent4 2 4 5 2" xfId="8011"/>
    <cellStyle name="20 % - Accent4 2 4 6" xfId="2508"/>
    <cellStyle name="20 % - Accent4 2 4 6 2" xfId="8796"/>
    <cellStyle name="20 % - Accent4 2 4 7" xfId="3297"/>
    <cellStyle name="20 % - Accent4 2 4 7 2" xfId="9585"/>
    <cellStyle name="20 % - Accent4 2 4 8" xfId="4086"/>
    <cellStyle name="20 % - Accent4 2 4 8 2" xfId="10371"/>
    <cellStyle name="20 % - Accent4 2 4 9" xfId="4872"/>
    <cellStyle name="20 % - Accent4 2 4 9 2" xfId="11157"/>
    <cellStyle name="20 % - Accent4 2 5" xfId="170"/>
    <cellStyle name="20 % - Accent4 2 5 10" xfId="5684"/>
    <cellStyle name="20 % - Accent4 2 5 10 2" xfId="11969"/>
    <cellStyle name="20 % - Accent4 2 5 11" xfId="6469"/>
    <cellStyle name="20 % - Accent4 2 5 2" xfId="366"/>
    <cellStyle name="20 % - Accent4 2 5 2 10" xfId="6665"/>
    <cellStyle name="20 % - Accent4 2 5 2 2" xfId="763"/>
    <cellStyle name="20 % - Accent4 2 5 2 2 2" xfId="1554"/>
    <cellStyle name="20 % - Accent4 2 5 2 2 2 2" xfId="7842"/>
    <cellStyle name="20 % - Accent4 2 5 2 2 3" xfId="2339"/>
    <cellStyle name="20 % - Accent4 2 5 2 2 3 2" xfId="8627"/>
    <cellStyle name="20 % - Accent4 2 5 2 2 4" xfId="3124"/>
    <cellStyle name="20 % - Accent4 2 5 2 2 4 2" xfId="9412"/>
    <cellStyle name="20 % - Accent4 2 5 2 2 5" xfId="3913"/>
    <cellStyle name="20 % - Accent4 2 5 2 2 5 2" xfId="10201"/>
    <cellStyle name="20 % - Accent4 2 5 2 2 6" xfId="4702"/>
    <cellStyle name="20 % - Accent4 2 5 2 2 6 2" xfId="10987"/>
    <cellStyle name="20 % - Accent4 2 5 2 2 7" xfId="5488"/>
    <cellStyle name="20 % - Accent4 2 5 2 2 7 2" xfId="11773"/>
    <cellStyle name="20 % - Accent4 2 5 2 2 8" xfId="6272"/>
    <cellStyle name="20 % - Accent4 2 5 2 2 8 2" xfId="12557"/>
    <cellStyle name="20 % - Accent4 2 5 2 2 9" xfId="7057"/>
    <cellStyle name="20 % - Accent4 2 5 2 3" xfId="1162"/>
    <cellStyle name="20 % - Accent4 2 5 2 3 2" xfId="7450"/>
    <cellStyle name="20 % - Accent4 2 5 2 4" xfId="1947"/>
    <cellStyle name="20 % - Accent4 2 5 2 4 2" xfId="8235"/>
    <cellStyle name="20 % - Accent4 2 5 2 5" xfId="2732"/>
    <cellStyle name="20 % - Accent4 2 5 2 5 2" xfId="9020"/>
    <cellStyle name="20 % - Accent4 2 5 2 6" xfId="3521"/>
    <cellStyle name="20 % - Accent4 2 5 2 6 2" xfId="9809"/>
    <cellStyle name="20 % - Accent4 2 5 2 7" xfId="4310"/>
    <cellStyle name="20 % - Accent4 2 5 2 7 2" xfId="10595"/>
    <cellStyle name="20 % - Accent4 2 5 2 8" xfId="5096"/>
    <cellStyle name="20 % - Accent4 2 5 2 8 2" xfId="11381"/>
    <cellStyle name="20 % - Accent4 2 5 2 9" xfId="5880"/>
    <cellStyle name="20 % - Accent4 2 5 2 9 2" xfId="12165"/>
    <cellStyle name="20 % - Accent4 2 5 3" xfId="567"/>
    <cellStyle name="20 % - Accent4 2 5 3 2" xfId="1358"/>
    <cellStyle name="20 % - Accent4 2 5 3 2 2" xfId="7646"/>
    <cellStyle name="20 % - Accent4 2 5 3 3" xfId="2143"/>
    <cellStyle name="20 % - Accent4 2 5 3 3 2" xfId="8431"/>
    <cellStyle name="20 % - Accent4 2 5 3 4" xfId="2928"/>
    <cellStyle name="20 % - Accent4 2 5 3 4 2" xfId="9216"/>
    <cellStyle name="20 % - Accent4 2 5 3 5" xfId="3717"/>
    <cellStyle name="20 % - Accent4 2 5 3 5 2" xfId="10005"/>
    <cellStyle name="20 % - Accent4 2 5 3 6" xfId="4506"/>
    <cellStyle name="20 % - Accent4 2 5 3 6 2" xfId="10791"/>
    <cellStyle name="20 % - Accent4 2 5 3 7" xfId="5292"/>
    <cellStyle name="20 % - Accent4 2 5 3 7 2" xfId="11577"/>
    <cellStyle name="20 % - Accent4 2 5 3 8" xfId="6076"/>
    <cellStyle name="20 % - Accent4 2 5 3 8 2" xfId="12361"/>
    <cellStyle name="20 % - Accent4 2 5 3 9" xfId="6861"/>
    <cellStyle name="20 % - Accent4 2 5 4" xfId="966"/>
    <cellStyle name="20 % - Accent4 2 5 4 2" xfId="7254"/>
    <cellStyle name="20 % - Accent4 2 5 5" xfId="1751"/>
    <cellStyle name="20 % - Accent4 2 5 5 2" xfId="8039"/>
    <cellStyle name="20 % - Accent4 2 5 6" xfId="2536"/>
    <cellStyle name="20 % - Accent4 2 5 6 2" xfId="8824"/>
    <cellStyle name="20 % - Accent4 2 5 7" xfId="3325"/>
    <cellStyle name="20 % - Accent4 2 5 7 2" xfId="9613"/>
    <cellStyle name="20 % - Accent4 2 5 8" xfId="4114"/>
    <cellStyle name="20 % - Accent4 2 5 8 2" xfId="10399"/>
    <cellStyle name="20 % - Accent4 2 5 9" xfId="4900"/>
    <cellStyle name="20 % - Accent4 2 5 9 2" xfId="11185"/>
    <cellStyle name="20 % - Accent4 2 6" xfId="198"/>
    <cellStyle name="20 % - Accent4 2 6 10" xfId="5712"/>
    <cellStyle name="20 % - Accent4 2 6 10 2" xfId="11997"/>
    <cellStyle name="20 % - Accent4 2 6 11" xfId="6497"/>
    <cellStyle name="20 % - Accent4 2 6 2" xfId="394"/>
    <cellStyle name="20 % - Accent4 2 6 2 10" xfId="6693"/>
    <cellStyle name="20 % - Accent4 2 6 2 2" xfId="791"/>
    <cellStyle name="20 % - Accent4 2 6 2 2 2" xfId="1582"/>
    <cellStyle name="20 % - Accent4 2 6 2 2 2 2" xfId="7870"/>
    <cellStyle name="20 % - Accent4 2 6 2 2 3" xfId="2367"/>
    <cellStyle name="20 % - Accent4 2 6 2 2 3 2" xfId="8655"/>
    <cellStyle name="20 % - Accent4 2 6 2 2 4" xfId="3152"/>
    <cellStyle name="20 % - Accent4 2 6 2 2 4 2" xfId="9440"/>
    <cellStyle name="20 % - Accent4 2 6 2 2 5" xfId="3941"/>
    <cellStyle name="20 % - Accent4 2 6 2 2 5 2" xfId="10229"/>
    <cellStyle name="20 % - Accent4 2 6 2 2 6" xfId="4730"/>
    <cellStyle name="20 % - Accent4 2 6 2 2 6 2" xfId="11015"/>
    <cellStyle name="20 % - Accent4 2 6 2 2 7" xfId="5516"/>
    <cellStyle name="20 % - Accent4 2 6 2 2 7 2" xfId="11801"/>
    <cellStyle name="20 % - Accent4 2 6 2 2 8" xfId="6300"/>
    <cellStyle name="20 % - Accent4 2 6 2 2 8 2" xfId="12585"/>
    <cellStyle name="20 % - Accent4 2 6 2 2 9" xfId="7085"/>
    <cellStyle name="20 % - Accent4 2 6 2 3" xfId="1190"/>
    <cellStyle name="20 % - Accent4 2 6 2 3 2" xfId="7478"/>
    <cellStyle name="20 % - Accent4 2 6 2 4" xfId="1975"/>
    <cellStyle name="20 % - Accent4 2 6 2 4 2" xfId="8263"/>
    <cellStyle name="20 % - Accent4 2 6 2 5" xfId="2760"/>
    <cellStyle name="20 % - Accent4 2 6 2 5 2" xfId="9048"/>
    <cellStyle name="20 % - Accent4 2 6 2 6" xfId="3549"/>
    <cellStyle name="20 % - Accent4 2 6 2 6 2" xfId="9837"/>
    <cellStyle name="20 % - Accent4 2 6 2 7" xfId="4338"/>
    <cellStyle name="20 % - Accent4 2 6 2 7 2" xfId="10623"/>
    <cellStyle name="20 % - Accent4 2 6 2 8" xfId="5124"/>
    <cellStyle name="20 % - Accent4 2 6 2 8 2" xfId="11409"/>
    <cellStyle name="20 % - Accent4 2 6 2 9" xfId="5908"/>
    <cellStyle name="20 % - Accent4 2 6 2 9 2" xfId="12193"/>
    <cellStyle name="20 % - Accent4 2 6 3" xfId="595"/>
    <cellStyle name="20 % - Accent4 2 6 3 2" xfId="1386"/>
    <cellStyle name="20 % - Accent4 2 6 3 2 2" xfId="7674"/>
    <cellStyle name="20 % - Accent4 2 6 3 3" xfId="2171"/>
    <cellStyle name="20 % - Accent4 2 6 3 3 2" xfId="8459"/>
    <cellStyle name="20 % - Accent4 2 6 3 4" xfId="2956"/>
    <cellStyle name="20 % - Accent4 2 6 3 4 2" xfId="9244"/>
    <cellStyle name="20 % - Accent4 2 6 3 5" xfId="3745"/>
    <cellStyle name="20 % - Accent4 2 6 3 5 2" xfId="10033"/>
    <cellStyle name="20 % - Accent4 2 6 3 6" xfId="4534"/>
    <cellStyle name="20 % - Accent4 2 6 3 6 2" xfId="10819"/>
    <cellStyle name="20 % - Accent4 2 6 3 7" xfId="5320"/>
    <cellStyle name="20 % - Accent4 2 6 3 7 2" xfId="11605"/>
    <cellStyle name="20 % - Accent4 2 6 3 8" xfId="6104"/>
    <cellStyle name="20 % - Accent4 2 6 3 8 2" xfId="12389"/>
    <cellStyle name="20 % - Accent4 2 6 3 9" xfId="6889"/>
    <cellStyle name="20 % - Accent4 2 6 4" xfId="994"/>
    <cellStyle name="20 % - Accent4 2 6 4 2" xfId="7282"/>
    <cellStyle name="20 % - Accent4 2 6 5" xfId="1779"/>
    <cellStyle name="20 % - Accent4 2 6 5 2" xfId="8067"/>
    <cellStyle name="20 % - Accent4 2 6 6" xfId="2564"/>
    <cellStyle name="20 % - Accent4 2 6 6 2" xfId="8852"/>
    <cellStyle name="20 % - Accent4 2 6 7" xfId="3353"/>
    <cellStyle name="20 % - Accent4 2 6 7 2" xfId="9641"/>
    <cellStyle name="20 % - Accent4 2 6 8" xfId="4142"/>
    <cellStyle name="20 % - Accent4 2 6 8 2" xfId="10427"/>
    <cellStyle name="20 % - Accent4 2 6 9" xfId="4928"/>
    <cellStyle name="20 % - Accent4 2 6 9 2" xfId="11213"/>
    <cellStyle name="20 % - Accent4 2 7" xfId="226"/>
    <cellStyle name="20 % - Accent4 2 7 10" xfId="5740"/>
    <cellStyle name="20 % - Accent4 2 7 10 2" xfId="12025"/>
    <cellStyle name="20 % - Accent4 2 7 11" xfId="6525"/>
    <cellStyle name="20 % - Accent4 2 7 2" xfId="422"/>
    <cellStyle name="20 % - Accent4 2 7 2 10" xfId="6721"/>
    <cellStyle name="20 % - Accent4 2 7 2 2" xfId="819"/>
    <cellStyle name="20 % - Accent4 2 7 2 2 2" xfId="1610"/>
    <cellStyle name="20 % - Accent4 2 7 2 2 2 2" xfId="7898"/>
    <cellStyle name="20 % - Accent4 2 7 2 2 3" xfId="2395"/>
    <cellStyle name="20 % - Accent4 2 7 2 2 3 2" xfId="8683"/>
    <cellStyle name="20 % - Accent4 2 7 2 2 4" xfId="3180"/>
    <cellStyle name="20 % - Accent4 2 7 2 2 4 2" xfId="9468"/>
    <cellStyle name="20 % - Accent4 2 7 2 2 5" xfId="3969"/>
    <cellStyle name="20 % - Accent4 2 7 2 2 5 2" xfId="10257"/>
    <cellStyle name="20 % - Accent4 2 7 2 2 6" xfId="4758"/>
    <cellStyle name="20 % - Accent4 2 7 2 2 6 2" xfId="11043"/>
    <cellStyle name="20 % - Accent4 2 7 2 2 7" xfId="5544"/>
    <cellStyle name="20 % - Accent4 2 7 2 2 7 2" xfId="11829"/>
    <cellStyle name="20 % - Accent4 2 7 2 2 8" xfId="6328"/>
    <cellStyle name="20 % - Accent4 2 7 2 2 8 2" xfId="12613"/>
    <cellStyle name="20 % - Accent4 2 7 2 2 9" xfId="7113"/>
    <cellStyle name="20 % - Accent4 2 7 2 3" xfId="1218"/>
    <cellStyle name="20 % - Accent4 2 7 2 3 2" xfId="7506"/>
    <cellStyle name="20 % - Accent4 2 7 2 4" xfId="2003"/>
    <cellStyle name="20 % - Accent4 2 7 2 4 2" xfId="8291"/>
    <cellStyle name="20 % - Accent4 2 7 2 5" xfId="2788"/>
    <cellStyle name="20 % - Accent4 2 7 2 5 2" xfId="9076"/>
    <cellStyle name="20 % - Accent4 2 7 2 6" xfId="3577"/>
    <cellStyle name="20 % - Accent4 2 7 2 6 2" xfId="9865"/>
    <cellStyle name="20 % - Accent4 2 7 2 7" xfId="4366"/>
    <cellStyle name="20 % - Accent4 2 7 2 7 2" xfId="10651"/>
    <cellStyle name="20 % - Accent4 2 7 2 8" xfId="5152"/>
    <cellStyle name="20 % - Accent4 2 7 2 8 2" xfId="11437"/>
    <cellStyle name="20 % - Accent4 2 7 2 9" xfId="5936"/>
    <cellStyle name="20 % - Accent4 2 7 2 9 2" xfId="12221"/>
    <cellStyle name="20 % - Accent4 2 7 3" xfId="623"/>
    <cellStyle name="20 % - Accent4 2 7 3 2" xfId="1414"/>
    <cellStyle name="20 % - Accent4 2 7 3 2 2" xfId="7702"/>
    <cellStyle name="20 % - Accent4 2 7 3 3" xfId="2199"/>
    <cellStyle name="20 % - Accent4 2 7 3 3 2" xfId="8487"/>
    <cellStyle name="20 % - Accent4 2 7 3 4" xfId="2984"/>
    <cellStyle name="20 % - Accent4 2 7 3 4 2" xfId="9272"/>
    <cellStyle name="20 % - Accent4 2 7 3 5" xfId="3773"/>
    <cellStyle name="20 % - Accent4 2 7 3 5 2" xfId="10061"/>
    <cellStyle name="20 % - Accent4 2 7 3 6" xfId="4562"/>
    <cellStyle name="20 % - Accent4 2 7 3 6 2" xfId="10847"/>
    <cellStyle name="20 % - Accent4 2 7 3 7" xfId="5348"/>
    <cellStyle name="20 % - Accent4 2 7 3 7 2" xfId="11633"/>
    <cellStyle name="20 % - Accent4 2 7 3 8" xfId="6132"/>
    <cellStyle name="20 % - Accent4 2 7 3 8 2" xfId="12417"/>
    <cellStyle name="20 % - Accent4 2 7 3 9" xfId="6917"/>
    <cellStyle name="20 % - Accent4 2 7 4" xfId="1022"/>
    <cellStyle name="20 % - Accent4 2 7 4 2" xfId="7310"/>
    <cellStyle name="20 % - Accent4 2 7 5" xfId="1807"/>
    <cellStyle name="20 % - Accent4 2 7 5 2" xfId="8095"/>
    <cellStyle name="20 % - Accent4 2 7 6" xfId="2592"/>
    <cellStyle name="20 % - Accent4 2 7 6 2" xfId="8880"/>
    <cellStyle name="20 % - Accent4 2 7 7" xfId="3381"/>
    <cellStyle name="20 % - Accent4 2 7 7 2" xfId="9669"/>
    <cellStyle name="20 % - Accent4 2 7 8" xfId="4170"/>
    <cellStyle name="20 % - Accent4 2 7 8 2" xfId="10455"/>
    <cellStyle name="20 % - Accent4 2 7 9" xfId="4956"/>
    <cellStyle name="20 % - Accent4 2 7 9 2" xfId="11241"/>
    <cellStyle name="20 % - Accent4 2 8" xfId="254"/>
    <cellStyle name="20 % - Accent4 2 8 10" xfId="5768"/>
    <cellStyle name="20 % - Accent4 2 8 10 2" xfId="12053"/>
    <cellStyle name="20 % - Accent4 2 8 11" xfId="6553"/>
    <cellStyle name="20 % - Accent4 2 8 2" xfId="450"/>
    <cellStyle name="20 % - Accent4 2 8 2 10" xfId="6749"/>
    <cellStyle name="20 % - Accent4 2 8 2 2" xfId="847"/>
    <cellStyle name="20 % - Accent4 2 8 2 2 2" xfId="1638"/>
    <cellStyle name="20 % - Accent4 2 8 2 2 2 2" xfId="7926"/>
    <cellStyle name="20 % - Accent4 2 8 2 2 3" xfId="2423"/>
    <cellStyle name="20 % - Accent4 2 8 2 2 3 2" xfId="8711"/>
    <cellStyle name="20 % - Accent4 2 8 2 2 4" xfId="3208"/>
    <cellStyle name="20 % - Accent4 2 8 2 2 4 2" xfId="9496"/>
    <cellStyle name="20 % - Accent4 2 8 2 2 5" xfId="3997"/>
    <cellStyle name="20 % - Accent4 2 8 2 2 5 2" xfId="10285"/>
    <cellStyle name="20 % - Accent4 2 8 2 2 6" xfId="4786"/>
    <cellStyle name="20 % - Accent4 2 8 2 2 6 2" xfId="11071"/>
    <cellStyle name="20 % - Accent4 2 8 2 2 7" xfId="5572"/>
    <cellStyle name="20 % - Accent4 2 8 2 2 7 2" xfId="11857"/>
    <cellStyle name="20 % - Accent4 2 8 2 2 8" xfId="6356"/>
    <cellStyle name="20 % - Accent4 2 8 2 2 8 2" xfId="12641"/>
    <cellStyle name="20 % - Accent4 2 8 2 2 9" xfId="7141"/>
    <cellStyle name="20 % - Accent4 2 8 2 3" xfId="1246"/>
    <cellStyle name="20 % - Accent4 2 8 2 3 2" xfId="7534"/>
    <cellStyle name="20 % - Accent4 2 8 2 4" xfId="2031"/>
    <cellStyle name="20 % - Accent4 2 8 2 4 2" xfId="8319"/>
    <cellStyle name="20 % - Accent4 2 8 2 5" xfId="2816"/>
    <cellStyle name="20 % - Accent4 2 8 2 5 2" xfId="9104"/>
    <cellStyle name="20 % - Accent4 2 8 2 6" xfId="3605"/>
    <cellStyle name="20 % - Accent4 2 8 2 6 2" xfId="9893"/>
    <cellStyle name="20 % - Accent4 2 8 2 7" xfId="4394"/>
    <cellStyle name="20 % - Accent4 2 8 2 7 2" xfId="10679"/>
    <cellStyle name="20 % - Accent4 2 8 2 8" xfId="5180"/>
    <cellStyle name="20 % - Accent4 2 8 2 8 2" xfId="11465"/>
    <cellStyle name="20 % - Accent4 2 8 2 9" xfId="5964"/>
    <cellStyle name="20 % - Accent4 2 8 2 9 2" xfId="12249"/>
    <cellStyle name="20 % - Accent4 2 8 3" xfId="651"/>
    <cellStyle name="20 % - Accent4 2 8 3 2" xfId="1442"/>
    <cellStyle name="20 % - Accent4 2 8 3 2 2" xfId="7730"/>
    <cellStyle name="20 % - Accent4 2 8 3 3" xfId="2227"/>
    <cellStyle name="20 % - Accent4 2 8 3 3 2" xfId="8515"/>
    <cellStyle name="20 % - Accent4 2 8 3 4" xfId="3012"/>
    <cellStyle name="20 % - Accent4 2 8 3 4 2" xfId="9300"/>
    <cellStyle name="20 % - Accent4 2 8 3 5" xfId="3801"/>
    <cellStyle name="20 % - Accent4 2 8 3 5 2" xfId="10089"/>
    <cellStyle name="20 % - Accent4 2 8 3 6" xfId="4590"/>
    <cellStyle name="20 % - Accent4 2 8 3 6 2" xfId="10875"/>
    <cellStyle name="20 % - Accent4 2 8 3 7" xfId="5376"/>
    <cellStyle name="20 % - Accent4 2 8 3 7 2" xfId="11661"/>
    <cellStyle name="20 % - Accent4 2 8 3 8" xfId="6160"/>
    <cellStyle name="20 % - Accent4 2 8 3 8 2" xfId="12445"/>
    <cellStyle name="20 % - Accent4 2 8 3 9" xfId="6945"/>
    <cellStyle name="20 % - Accent4 2 8 4" xfId="1050"/>
    <cellStyle name="20 % - Accent4 2 8 4 2" xfId="7338"/>
    <cellStyle name="20 % - Accent4 2 8 5" xfId="1835"/>
    <cellStyle name="20 % - Accent4 2 8 5 2" xfId="8123"/>
    <cellStyle name="20 % - Accent4 2 8 6" xfId="2620"/>
    <cellStyle name="20 % - Accent4 2 8 6 2" xfId="8908"/>
    <cellStyle name="20 % - Accent4 2 8 7" xfId="3409"/>
    <cellStyle name="20 % - Accent4 2 8 7 2" xfId="9697"/>
    <cellStyle name="20 % - Accent4 2 8 8" xfId="4198"/>
    <cellStyle name="20 % - Accent4 2 8 8 2" xfId="10483"/>
    <cellStyle name="20 % - Accent4 2 8 9" xfId="4984"/>
    <cellStyle name="20 % - Accent4 2 8 9 2" xfId="11269"/>
    <cellStyle name="20 % - Accent4 2 9" xfId="282"/>
    <cellStyle name="20 % - Accent4 2 9 10" xfId="6581"/>
    <cellStyle name="20 % - Accent4 2 9 2" xfId="679"/>
    <cellStyle name="20 % - Accent4 2 9 2 2" xfId="1470"/>
    <cellStyle name="20 % - Accent4 2 9 2 2 2" xfId="7758"/>
    <cellStyle name="20 % - Accent4 2 9 2 3" xfId="2255"/>
    <cellStyle name="20 % - Accent4 2 9 2 3 2" xfId="8543"/>
    <cellStyle name="20 % - Accent4 2 9 2 4" xfId="3040"/>
    <cellStyle name="20 % - Accent4 2 9 2 4 2" xfId="9328"/>
    <cellStyle name="20 % - Accent4 2 9 2 5" xfId="3829"/>
    <cellStyle name="20 % - Accent4 2 9 2 5 2" xfId="10117"/>
    <cellStyle name="20 % - Accent4 2 9 2 6" xfId="4618"/>
    <cellStyle name="20 % - Accent4 2 9 2 6 2" xfId="10903"/>
    <cellStyle name="20 % - Accent4 2 9 2 7" xfId="5404"/>
    <cellStyle name="20 % - Accent4 2 9 2 7 2" xfId="11689"/>
    <cellStyle name="20 % - Accent4 2 9 2 8" xfId="6188"/>
    <cellStyle name="20 % - Accent4 2 9 2 8 2" xfId="12473"/>
    <cellStyle name="20 % - Accent4 2 9 2 9" xfId="6973"/>
    <cellStyle name="20 % - Accent4 2 9 3" xfId="1078"/>
    <cellStyle name="20 % - Accent4 2 9 3 2" xfId="7366"/>
    <cellStyle name="20 % - Accent4 2 9 4" xfId="1863"/>
    <cellStyle name="20 % - Accent4 2 9 4 2" xfId="8151"/>
    <cellStyle name="20 % - Accent4 2 9 5" xfId="2648"/>
    <cellStyle name="20 % - Accent4 2 9 5 2" xfId="8936"/>
    <cellStyle name="20 % - Accent4 2 9 6" xfId="3437"/>
    <cellStyle name="20 % - Accent4 2 9 6 2" xfId="9725"/>
    <cellStyle name="20 % - Accent4 2 9 7" xfId="4226"/>
    <cellStyle name="20 % - Accent4 2 9 7 2" xfId="10511"/>
    <cellStyle name="20 % - Accent4 2 9 8" xfId="5012"/>
    <cellStyle name="20 % - Accent4 2 9 8 2" xfId="11297"/>
    <cellStyle name="20 % - Accent4 2 9 9" xfId="5796"/>
    <cellStyle name="20 % - Accent4 2 9 9 2" xfId="12081"/>
    <cellStyle name="20 % - Accent5" xfId="9" builtinId="46" customBuiltin="1"/>
    <cellStyle name="20 % - Accent5 2" xfId="10"/>
    <cellStyle name="20 % - Accent5 2 10" xfId="484"/>
    <cellStyle name="20 % - Accent5 2 10 2" xfId="1275"/>
    <cellStyle name="20 % - Accent5 2 10 2 2" xfId="7563"/>
    <cellStyle name="20 % - Accent5 2 10 3" xfId="2060"/>
    <cellStyle name="20 % - Accent5 2 10 3 2" xfId="8348"/>
    <cellStyle name="20 % - Accent5 2 10 4" xfId="2845"/>
    <cellStyle name="20 % - Accent5 2 10 4 2" xfId="9133"/>
    <cellStyle name="20 % - Accent5 2 10 5" xfId="3634"/>
    <cellStyle name="20 % - Accent5 2 10 5 2" xfId="9922"/>
    <cellStyle name="20 % - Accent5 2 10 6" xfId="4423"/>
    <cellStyle name="20 % - Accent5 2 10 6 2" xfId="10708"/>
    <cellStyle name="20 % - Accent5 2 10 7" xfId="5209"/>
    <cellStyle name="20 % - Accent5 2 10 7 2" xfId="11494"/>
    <cellStyle name="20 % - Accent5 2 10 8" xfId="5993"/>
    <cellStyle name="20 % - Accent5 2 10 8 2" xfId="12278"/>
    <cellStyle name="20 % - Accent5 2 10 9" xfId="6778"/>
    <cellStyle name="20 % - Accent5 2 11" xfId="883"/>
    <cellStyle name="20 % - Accent5 2 11 2" xfId="7171"/>
    <cellStyle name="20 % - Accent5 2 12" xfId="1668"/>
    <cellStyle name="20 % - Accent5 2 12 2" xfId="7956"/>
    <cellStyle name="20 % - Accent5 2 13" xfId="2453"/>
    <cellStyle name="20 % - Accent5 2 13 2" xfId="8741"/>
    <cellStyle name="20 % - Accent5 2 14" xfId="3242"/>
    <cellStyle name="20 % - Accent5 2 14 2" xfId="9530"/>
    <cellStyle name="20 % - Accent5 2 15" xfId="4031"/>
    <cellStyle name="20 % - Accent5 2 15 2" xfId="10316"/>
    <cellStyle name="20 % - Accent5 2 16" xfId="4817"/>
    <cellStyle name="20 % - Accent5 2 16 2" xfId="11102"/>
    <cellStyle name="20 % - Accent5 2 17" xfId="5601"/>
    <cellStyle name="20 % - Accent5 2 17 2" xfId="11886"/>
    <cellStyle name="20 % - Accent5 2 18" xfId="6386"/>
    <cellStyle name="20 % - Accent5 2 2" xfId="98"/>
    <cellStyle name="20 % - Accent5 2 2 10" xfId="897"/>
    <cellStyle name="20 % - Accent5 2 2 10 2" xfId="7185"/>
    <cellStyle name="20 % - Accent5 2 2 11" xfId="1682"/>
    <cellStyle name="20 % - Accent5 2 2 11 2" xfId="7970"/>
    <cellStyle name="20 % - Accent5 2 2 12" xfId="2467"/>
    <cellStyle name="20 % - Accent5 2 2 12 2" xfId="8755"/>
    <cellStyle name="20 % - Accent5 2 2 13" xfId="3256"/>
    <cellStyle name="20 % - Accent5 2 2 13 2" xfId="9544"/>
    <cellStyle name="20 % - Accent5 2 2 14" xfId="4045"/>
    <cellStyle name="20 % - Accent5 2 2 14 2" xfId="10330"/>
    <cellStyle name="20 % - Accent5 2 2 15" xfId="4831"/>
    <cellStyle name="20 % - Accent5 2 2 15 2" xfId="11116"/>
    <cellStyle name="20 % - Accent5 2 2 16" xfId="5615"/>
    <cellStyle name="20 % - Accent5 2 2 16 2" xfId="11900"/>
    <cellStyle name="20 % - Accent5 2 2 17" xfId="6400"/>
    <cellStyle name="20 % - Accent5 2 2 2" xfId="129"/>
    <cellStyle name="20 % - Accent5 2 2 2 10" xfId="5643"/>
    <cellStyle name="20 % - Accent5 2 2 2 10 2" xfId="11928"/>
    <cellStyle name="20 % - Accent5 2 2 2 11" xfId="6428"/>
    <cellStyle name="20 % - Accent5 2 2 2 2" xfId="325"/>
    <cellStyle name="20 % - Accent5 2 2 2 2 10" xfId="6624"/>
    <cellStyle name="20 % - Accent5 2 2 2 2 2" xfId="722"/>
    <cellStyle name="20 % - Accent5 2 2 2 2 2 2" xfId="1513"/>
    <cellStyle name="20 % - Accent5 2 2 2 2 2 2 2" xfId="7801"/>
    <cellStyle name="20 % - Accent5 2 2 2 2 2 3" xfId="2298"/>
    <cellStyle name="20 % - Accent5 2 2 2 2 2 3 2" xfId="8586"/>
    <cellStyle name="20 % - Accent5 2 2 2 2 2 4" xfId="3083"/>
    <cellStyle name="20 % - Accent5 2 2 2 2 2 4 2" xfId="9371"/>
    <cellStyle name="20 % - Accent5 2 2 2 2 2 5" xfId="3872"/>
    <cellStyle name="20 % - Accent5 2 2 2 2 2 5 2" xfId="10160"/>
    <cellStyle name="20 % - Accent5 2 2 2 2 2 6" xfId="4661"/>
    <cellStyle name="20 % - Accent5 2 2 2 2 2 6 2" xfId="10946"/>
    <cellStyle name="20 % - Accent5 2 2 2 2 2 7" xfId="5447"/>
    <cellStyle name="20 % - Accent5 2 2 2 2 2 7 2" xfId="11732"/>
    <cellStyle name="20 % - Accent5 2 2 2 2 2 8" xfId="6231"/>
    <cellStyle name="20 % - Accent5 2 2 2 2 2 8 2" xfId="12516"/>
    <cellStyle name="20 % - Accent5 2 2 2 2 2 9" xfId="7016"/>
    <cellStyle name="20 % - Accent5 2 2 2 2 3" xfId="1121"/>
    <cellStyle name="20 % - Accent5 2 2 2 2 3 2" xfId="7409"/>
    <cellStyle name="20 % - Accent5 2 2 2 2 4" xfId="1906"/>
    <cellStyle name="20 % - Accent5 2 2 2 2 4 2" xfId="8194"/>
    <cellStyle name="20 % - Accent5 2 2 2 2 5" xfId="2691"/>
    <cellStyle name="20 % - Accent5 2 2 2 2 5 2" xfId="8979"/>
    <cellStyle name="20 % - Accent5 2 2 2 2 6" xfId="3480"/>
    <cellStyle name="20 % - Accent5 2 2 2 2 6 2" xfId="9768"/>
    <cellStyle name="20 % - Accent5 2 2 2 2 7" xfId="4269"/>
    <cellStyle name="20 % - Accent5 2 2 2 2 7 2" xfId="10554"/>
    <cellStyle name="20 % - Accent5 2 2 2 2 8" xfId="5055"/>
    <cellStyle name="20 % - Accent5 2 2 2 2 8 2" xfId="11340"/>
    <cellStyle name="20 % - Accent5 2 2 2 2 9" xfId="5839"/>
    <cellStyle name="20 % - Accent5 2 2 2 2 9 2" xfId="12124"/>
    <cellStyle name="20 % - Accent5 2 2 2 3" xfId="526"/>
    <cellStyle name="20 % - Accent5 2 2 2 3 2" xfId="1317"/>
    <cellStyle name="20 % - Accent5 2 2 2 3 2 2" xfId="7605"/>
    <cellStyle name="20 % - Accent5 2 2 2 3 3" xfId="2102"/>
    <cellStyle name="20 % - Accent5 2 2 2 3 3 2" xfId="8390"/>
    <cellStyle name="20 % - Accent5 2 2 2 3 4" xfId="2887"/>
    <cellStyle name="20 % - Accent5 2 2 2 3 4 2" xfId="9175"/>
    <cellStyle name="20 % - Accent5 2 2 2 3 5" xfId="3676"/>
    <cellStyle name="20 % - Accent5 2 2 2 3 5 2" xfId="9964"/>
    <cellStyle name="20 % - Accent5 2 2 2 3 6" xfId="4465"/>
    <cellStyle name="20 % - Accent5 2 2 2 3 6 2" xfId="10750"/>
    <cellStyle name="20 % - Accent5 2 2 2 3 7" xfId="5251"/>
    <cellStyle name="20 % - Accent5 2 2 2 3 7 2" xfId="11536"/>
    <cellStyle name="20 % - Accent5 2 2 2 3 8" xfId="6035"/>
    <cellStyle name="20 % - Accent5 2 2 2 3 8 2" xfId="12320"/>
    <cellStyle name="20 % - Accent5 2 2 2 3 9" xfId="6820"/>
    <cellStyle name="20 % - Accent5 2 2 2 4" xfId="925"/>
    <cellStyle name="20 % - Accent5 2 2 2 4 2" xfId="7213"/>
    <cellStyle name="20 % - Accent5 2 2 2 5" xfId="1710"/>
    <cellStyle name="20 % - Accent5 2 2 2 5 2" xfId="7998"/>
    <cellStyle name="20 % - Accent5 2 2 2 6" xfId="2495"/>
    <cellStyle name="20 % - Accent5 2 2 2 6 2" xfId="8783"/>
    <cellStyle name="20 % - Accent5 2 2 2 7" xfId="3284"/>
    <cellStyle name="20 % - Accent5 2 2 2 7 2" xfId="9572"/>
    <cellStyle name="20 % - Accent5 2 2 2 8" xfId="4073"/>
    <cellStyle name="20 % - Accent5 2 2 2 8 2" xfId="10358"/>
    <cellStyle name="20 % - Accent5 2 2 2 9" xfId="4859"/>
    <cellStyle name="20 % - Accent5 2 2 2 9 2" xfId="11144"/>
    <cellStyle name="20 % - Accent5 2 2 3" xfId="157"/>
    <cellStyle name="20 % - Accent5 2 2 3 10" xfId="5671"/>
    <cellStyle name="20 % - Accent5 2 2 3 10 2" xfId="11956"/>
    <cellStyle name="20 % - Accent5 2 2 3 11" xfId="6456"/>
    <cellStyle name="20 % - Accent5 2 2 3 2" xfId="353"/>
    <cellStyle name="20 % - Accent5 2 2 3 2 10" xfId="6652"/>
    <cellStyle name="20 % - Accent5 2 2 3 2 2" xfId="750"/>
    <cellStyle name="20 % - Accent5 2 2 3 2 2 2" xfId="1541"/>
    <cellStyle name="20 % - Accent5 2 2 3 2 2 2 2" xfId="7829"/>
    <cellStyle name="20 % - Accent5 2 2 3 2 2 3" xfId="2326"/>
    <cellStyle name="20 % - Accent5 2 2 3 2 2 3 2" xfId="8614"/>
    <cellStyle name="20 % - Accent5 2 2 3 2 2 4" xfId="3111"/>
    <cellStyle name="20 % - Accent5 2 2 3 2 2 4 2" xfId="9399"/>
    <cellStyle name="20 % - Accent5 2 2 3 2 2 5" xfId="3900"/>
    <cellStyle name="20 % - Accent5 2 2 3 2 2 5 2" xfId="10188"/>
    <cellStyle name="20 % - Accent5 2 2 3 2 2 6" xfId="4689"/>
    <cellStyle name="20 % - Accent5 2 2 3 2 2 6 2" xfId="10974"/>
    <cellStyle name="20 % - Accent5 2 2 3 2 2 7" xfId="5475"/>
    <cellStyle name="20 % - Accent5 2 2 3 2 2 7 2" xfId="11760"/>
    <cellStyle name="20 % - Accent5 2 2 3 2 2 8" xfId="6259"/>
    <cellStyle name="20 % - Accent5 2 2 3 2 2 8 2" xfId="12544"/>
    <cellStyle name="20 % - Accent5 2 2 3 2 2 9" xfId="7044"/>
    <cellStyle name="20 % - Accent5 2 2 3 2 3" xfId="1149"/>
    <cellStyle name="20 % - Accent5 2 2 3 2 3 2" xfId="7437"/>
    <cellStyle name="20 % - Accent5 2 2 3 2 4" xfId="1934"/>
    <cellStyle name="20 % - Accent5 2 2 3 2 4 2" xfId="8222"/>
    <cellStyle name="20 % - Accent5 2 2 3 2 5" xfId="2719"/>
    <cellStyle name="20 % - Accent5 2 2 3 2 5 2" xfId="9007"/>
    <cellStyle name="20 % - Accent5 2 2 3 2 6" xfId="3508"/>
    <cellStyle name="20 % - Accent5 2 2 3 2 6 2" xfId="9796"/>
    <cellStyle name="20 % - Accent5 2 2 3 2 7" xfId="4297"/>
    <cellStyle name="20 % - Accent5 2 2 3 2 7 2" xfId="10582"/>
    <cellStyle name="20 % - Accent5 2 2 3 2 8" xfId="5083"/>
    <cellStyle name="20 % - Accent5 2 2 3 2 8 2" xfId="11368"/>
    <cellStyle name="20 % - Accent5 2 2 3 2 9" xfId="5867"/>
    <cellStyle name="20 % - Accent5 2 2 3 2 9 2" xfId="12152"/>
    <cellStyle name="20 % - Accent5 2 2 3 3" xfId="554"/>
    <cellStyle name="20 % - Accent5 2 2 3 3 2" xfId="1345"/>
    <cellStyle name="20 % - Accent5 2 2 3 3 2 2" xfId="7633"/>
    <cellStyle name="20 % - Accent5 2 2 3 3 3" xfId="2130"/>
    <cellStyle name="20 % - Accent5 2 2 3 3 3 2" xfId="8418"/>
    <cellStyle name="20 % - Accent5 2 2 3 3 4" xfId="2915"/>
    <cellStyle name="20 % - Accent5 2 2 3 3 4 2" xfId="9203"/>
    <cellStyle name="20 % - Accent5 2 2 3 3 5" xfId="3704"/>
    <cellStyle name="20 % - Accent5 2 2 3 3 5 2" xfId="9992"/>
    <cellStyle name="20 % - Accent5 2 2 3 3 6" xfId="4493"/>
    <cellStyle name="20 % - Accent5 2 2 3 3 6 2" xfId="10778"/>
    <cellStyle name="20 % - Accent5 2 2 3 3 7" xfId="5279"/>
    <cellStyle name="20 % - Accent5 2 2 3 3 7 2" xfId="11564"/>
    <cellStyle name="20 % - Accent5 2 2 3 3 8" xfId="6063"/>
    <cellStyle name="20 % - Accent5 2 2 3 3 8 2" xfId="12348"/>
    <cellStyle name="20 % - Accent5 2 2 3 3 9" xfId="6848"/>
    <cellStyle name="20 % - Accent5 2 2 3 4" xfId="953"/>
    <cellStyle name="20 % - Accent5 2 2 3 4 2" xfId="7241"/>
    <cellStyle name="20 % - Accent5 2 2 3 5" xfId="1738"/>
    <cellStyle name="20 % - Accent5 2 2 3 5 2" xfId="8026"/>
    <cellStyle name="20 % - Accent5 2 2 3 6" xfId="2523"/>
    <cellStyle name="20 % - Accent5 2 2 3 6 2" xfId="8811"/>
    <cellStyle name="20 % - Accent5 2 2 3 7" xfId="3312"/>
    <cellStyle name="20 % - Accent5 2 2 3 7 2" xfId="9600"/>
    <cellStyle name="20 % - Accent5 2 2 3 8" xfId="4101"/>
    <cellStyle name="20 % - Accent5 2 2 3 8 2" xfId="10386"/>
    <cellStyle name="20 % - Accent5 2 2 3 9" xfId="4887"/>
    <cellStyle name="20 % - Accent5 2 2 3 9 2" xfId="11172"/>
    <cellStyle name="20 % - Accent5 2 2 4" xfId="185"/>
    <cellStyle name="20 % - Accent5 2 2 4 10" xfId="5699"/>
    <cellStyle name="20 % - Accent5 2 2 4 10 2" xfId="11984"/>
    <cellStyle name="20 % - Accent5 2 2 4 11" xfId="6484"/>
    <cellStyle name="20 % - Accent5 2 2 4 2" xfId="381"/>
    <cellStyle name="20 % - Accent5 2 2 4 2 10" xfId="6680"/>
    <cellStyle name="20 % - Accent5 2 2 4 2 2" xfId="778"/>
    <cellStyle name="20 % - Accent5 2 2 4 2 2 2" xfId="1569"/>
    <cellStyle name="20 % - Accent5 2 2 4 2 2 2 2" xfId="7857"/>
    <cellStyle name="20 % - Accent5 2 2 4 2 2 3" xfId="2354"/>
    <cellStyle name="20 % - Accent5 2 2 4 2 2 3 2" xfId="8642"/>
    <cellStyle name="20 % - Accent5 2 2 4 2 2 4" xfId="3139"/>
    <cellStyle name="20 % - Accent5 2 2 4 2 2 4 2" xfId="9427"/>
    <cellStyle name="20 % - Accent5 2 2 4 2 2 5" xfId="3928"/>
    <cellStyle name="20 % - Accent5 2 2 4 2 2 5 2" xfId="10216"/>
    <cellStyle name="20 % - Accent5 2 2 4 2 2 6" xfId="4717"/>
    <cellStyle name="20 % - Accent5 2 2 4 2 2 6 2" xfId="11002"/>
    <cellStyle name="20 % - Accent5 2 2 4 2 2 7" xfId="5503"/>
    <cellStyle name="20 % - Accent5 2 2 4 2 2 7 2" xfId="11788"/>
    <cellStyle name="20 % - Accent5 2 2 4 2 2 8" xfId="6287"/>
    <cellStyle name="20 % - Accent5 2 2 4 2 2 8 2" xfId="12572"/>
    <cellStyle name="20 % - Accent5 2 2 4 2 2 9" xfId="7072"/>
    <cellStyle name="20 % - Accent5 2 2 4 2 3" xfId="1177"/>
    <cellStyle name="20 % - Accent5 2 2 4 2 3 2" xfId="7465"/>
    <cellStyle name="20 % - Accent5 2 2 4 2 4" xfId="1962"/>
    <cellStyle name="20 % - Accent5 2 2 4 2 4 2" xfId="8250"/>
    <cellStyle name="20 % - Accent5 2 2 4 2 5" xfId="2747"/>
    <cellStyle name="20 % - Accent5 2 2 4 2 5 2" xfId="9035"/>
    <cellStyle name="20 % - Accent5 2 2 4 2 6" xfId="3536"/>
    <cellStyle name="20 % - Accent5 2 2 4 2 6 2" xfId="9824"/>
    <cellStyle name="20 % - Accent5 2 2 4 2 7" xfId="4325"/>
    <cellStyle name="20 % - Accent5 2 2 4 2 7 2" xfId="10610"/>
    <cellStyle name="20 % - Accent5 2 2 4 2 8" xfId="5111"/>
    <cellStyle name="20 % - Accent5 2 2 4 2 8 2" xfId="11396"/>
    <cellStyle name="20 % - Accent5 2 2 4 2 9" xfId="5895"/>
    <cellStyle name="20 % - Accent5 2 2 4 2 9 2" xfId="12180"/>
    <cellStyle name="20 % - Accent5 2 2 4 3" xfId="582"/>
    <cellStyle name="20 % - Accent5 2 2 4 3 2" xfId="1373"/>
    <cellStyle name="20 % - Accent5 2 2 4 3 2 2" xfId="7661"/>
    <cellStyle name="20 % - Accent5 2 2 4 3 3" xfId="2158"/>
    <cellStyle name="20 % - Accent5 2 2 4 3 3 2" xfId="8446"/>
    <cellStyle name="20 % - Accent5 2 2 4 3 4" xfId="2943"/>
    <cellStyle name="20 % - Accent5 2 2 4 3 4 2" xfId="9231"/>
    <cellStyle name="20 % - Accent5 2 2 4 3 5" xfId="3732"/>
    <cellStyle name="20 % - Accent5 2 2 4 3 5 2" xfId="10020"/>
    <cellStyle name="20 % - Accent5 2 2 4 3 6" xfId="4521"/>
    <cellStyle name="20 % - Accent5 2 2 4 3 6 2" xfId="10806"/>
    <cellStyle name="20 % - Accent5 2 2 4 3 7" xfId="5307"/>
    <cellStyle name="20 % - Accent5 2 2 4 3 7 2" xfId="11592"/>
    <cellStyle name="20 % - Accent5 2 2 4 3 8" xfId="6091"/>
    <cellStyle name="20 % - Accent5 2 2 4 3 8 2" xfId="12376"/>
    <cellStyle name="20 % - Accent5 2 2 4 3 9" xfId="6876"/>
    <cellStyle name="20 % - Accent5 2 2 4 4" xfId="981"/>
    <cellStyle name="20 % - Accent5 2 2 4 4 2" xfId="7269"/>
    <cellStyle name="20 % - Accent5 2 2 4 5" xfId="1766"/>
    <cellStyle name="20 % - Accent5 2 2 4 5 2" xfId="8054"/>
    <cellStyle name="20 % - Accent5 2 2 4 6" xfId="2551"/>
    <cellStyle name="20 % - Accent5 2 2 4 6 2" xfId="8839"/>
    <cellStyle name="20 % - Accent5 2 2 4 7" xfId="3340"/>
    <cellStyle name="20 % - Accent5 2 2 4 7 2" xfId="9628"/>
    <cellStyle name="20 % - Accent5 2 2 4 8" xfId="4129"/>
    <cellStyle name="20 % - Accent5 2 2 4 8 2" xfId="10414"/>
    <cellStyle name="20 % - Accent5 2 2 4 9" xfId="4915"/>
    <cellStyle name="20 % - Accent5 2 2 4 9 2" xfId="11200"/>
    <cellStyle name="20 % - Accent5 2 2 5" xfId="213"/>
    <cellStyle name="20 % - Accent5 2 2 5 10" xfId="5727"/>
    <cellStyle name="20 % - Accent5 2 2 5 10 2" xfId="12012"/>
    <cellStyle name="20 % - Accent5 2 2 5 11" xfId="6512"/>
    <cellStyle name="20 % - Accent5 2 2 5 2" xfId="409"/>
    <cellStyle name="20 % - Accent5 2 2 5 2 10" xfId="6708"/>
    <cellStyle name="20 % - Accent5 2 2 5 2 2" xfId="806"/>
    <cellStyle name="20 % - Accent5 2 2 5 2 2 2" xfId="1597"/>
    <cellStyle name="20 % - Accent5 2 2 5 2 2 2 2" xfId="7885"/>
    <cellStyle name="20 % - Accent5 2 2 5 2 2 3" xfId="2382"/>
    <cellStyle name="20 % - Accent5 2 2 5 2 2 3 2" xfId="8670"/>
    <cellStyle name="20 % - Accent5 2 2 5 2 2 4" xfId="3167"/>
    <cellStyle name="20 % - Accent5 2 2 5 2 2 4 2" xfId="9455"/>
    <cellStyle name="20 % - Accent5 2 2 5 2 2 5" xfId="3956"/>
    <cellStyle name="20 % - Accent5 2 2 5 2 2 5 2" xfId="10244"/>
    <cellStyle name="20 % - Accent5 2 2 5 2 2 6" xfId="4745"/>
    <cellStyle name="20 % - Accent5 2 2 5 2 2 6 2" xfId="11030"/>
    <cellStyle name="20 % - Accent5 2 2 5 2 2 7" xfId="5531"/>
    <cellStyle name="20 % - Accent5 2 2 5 2 2 7 2" xfId="11816"/>
    <cellStyle name="20 % - Accent5 2 2 5 2 2 8" xfId="6315"/>
    <cellStyle name="20 % - Accent5 2 2 5 2 2 8 2" xfId="12600"/>
    <cellStyle name="20 % - Accent5 2 2 5 2 2 9" xfId="7100"/>
    <cellStyle name="20 % - Accent5 2 2 5 2 3" xfId="1205"/>
    <cellStyle name="20 % - Accent5 2 2 5 2 3 2" xfId="7493"/>
    <cellStyle name="20 % - Accent5 2 2 5 2 4" xfId="1990"/>
    <cellStyle name="20 % - Accent5 2 2 5 2 4 2" xfId="8278"/>
    <cellStyle name="20 % - Accent5 2 2 5 2 5" xfId="2775"/>
    <cellStyle name="20 % - Accent5 2 2 5 2 5 2" xfId="9063"/>
    <cellStyle name="20 % - Accent5 2 2 5 2 6" xfId="3564"/>
    <cellStyle name="20 % - Accent5 2 2 5 2 6 2" xfId="9852"/>
    <cellStyle name="20 % - Accent5 2 2 5 2 7" xfId="4353"/>
    <cellStyle name="20 % - Accent5 2 2 5 2 7 2" xfId="10638"/>
    <cellStyle name="20 % - Accent5 2 2 5 2 8" xfId="5139"/>
    <cellStyle name="20 % - Accent5 2 2 5 2 8 2" xfId="11424"/>
    <cellStyle name="20 % - Accent5 2 2 5 2 9" xfId="5923"/>
    <cellStyle name="20 % - Accent5 2 2 5 2 9 2" xfId="12208"/>
    <cellStyle name="20 % - Accent5 2 2 5 3" xfId="610"/>
    <cellStyle name="20 % - Accent5 2 2 5 3 2" xfId="1401"/>
    <cellStyle name="20 % - Accent5 2 2 5 3 2 2" xfId="7689"/>
    <cellStyle name="20 % - Accent5 2 2 5 3 3" xfId="2186"/>
    <cellStyle name="20 % - Accent5 2 2 5 3 3 2" xfId="8474"/>
    <cellStyle name="20 % - Accent5 2 2 5 3 4" xfId="2971"/>
    <cellStyle name="20 % - Accent5 2 2 5 3 4 2" xfId="9259"/>
    <cellStyle name="20 % - Accent5 2 2 5 3 5" xfId="3760"/>
    <cellStyle name="20 % - Accent5 2 2 5 3 5 2" xfId="10048"/>
    <cellStyle name="20 % - Accent5 2 2 5 3 6" xfId="4549"/>
    <cellStyle name="20 % - Accent5 2 2 5 3 6 2" xfId="10834"/>
    <cellStyle name="20 % - Accent5 2 2 5 3 7" xfId="5335"/>
    <cellStyle name="20 % - Accent5 2 2 5 3 7 2" xfId="11620"/>
    <cellStyle name="20 % - Accent5 2 2 5 3 8" xfId="6119"/>
    <cellStyle name="20 % - Accent5 2 2 5 3 8 2" xfId="12404"/>
    <cellStyle name="20 % - Accent5 2 2 5 3 9" xfId="6904"/>
    <cellStyle name="20 % - Accent5 2 2 5 4" xfId="1009"/>
    <cellStyle name="20 % - Accent5 2 2 5 4 2" xfId="7297"/>
    <cellStyle name="20 % - Accent5 2 2 5 5" xfId="1794"/>
    <cellStyle name="20 % - Accent5 2 2 5 5 2" xfId="8082"/>
    <cellStyle name="20 % - Accent5 2 2 5 6" xfId="2579"/>
    <cellStyle name="20 % - Accent5 2 2 5 6 2" xfId="8867"/>
    <cellStyle name="20 % - Accent5 2 2 5 7" xfId="3368"/>
    <cellStyle name="20 % - Accent5 2 2 5 7 2" xfId="9656"/>
    <cellStyle name="20 % - Accent5 2 2 5 8" xfId="4157"/>
    <cellStyle name="20 % - Accent5 2 2 5 8 2" xfId="10442"/>
    <cellStyle name="20 % - Accent5 2 2 5 9" xfId="4943"/>
    <cellStyle name="20 % - Accent5 2 2 5 9 2" xfId="11228"/>
    <cellStyle name="20 % - Accent5 2 2 6" xfId="241"/>
    <cellStyle name="20 % - Accent5 2 2 6 10" xfId="5755"/>
    <cellStyle name="20 % - Accent5 2 2 6 10 2" xfId="12040"/>
    <cellStyle name="20 % - Accent5 2 2 6 11" xfId="6540"/>
    <cellStyle name="20 % - Accent5 2 2 6 2" xfId="437"/>
    <cellStyle name="20 % - Accent5 2 2 6 2 10" xfId="6736"/>
    <cellStyle name="20 % - Accent5 2 2 6 2 2" xfId="834"/>
    <cellStyle name="20 % - Accent5 2 2 6 2 2 2" xfId="1625"/>
    <cellStyle name="20 % - Accent5 2 2 6 2 2 2 2" xfId="7913"/>
    <cellStyle name="20 % - Accent5 2 2 6 2 2 3" xfId="2410"/>
    <cellStyle name="20 % - Accent5 2 2 6 2 2 3 2" xfId="8698"/>
    <cellStyle name="20 % - Accent5 2 2 6 2 2 4" xfId="3195"/>
    <cellStyle name="20 % - Accent5 2 2 6 2 2 4 2" xfId="9483"/>
    <cellStyle name="20 % - Accent5 2 2 6 2 2 5" xfId="3984"/>
    <cellStyle name="20 % - Accent5 2 2 6 2 2 5 2" xfId="10272"/>
    <cellStyle name="20 % - Accent5 2 2 6 2 2 6" xfId="4773"/>
    <cellStyle name="20 % - Accent5 2 2 6 2 2 6 2" xfId="11058"/>
    <cellStyle name="20 % - Accent5 2 2 6 2 2 7" xfId="5559"/>
    <cellStyle name="20 % - Accent5 2 2 6 2 2 7 2" xfId="11844"/>
    <cellStyle name="20 % - Accent5 2 2 6 2 2 8" xfId="6343"/>
    <cellStyle name="20 % - Accent5 2 2 6 2 2 8 2" xfId="12628"/>
    <cellStyle name="20 % - Accent5 2 2 6 2 2 9" xfId="7128"/>
    <cellStyle name="20 % - Accent5 2 2 6 2 3" xfId="1233"/>
    <cellStyle name="20 % - Accent5 2 2 6 2 3 2" xfId="7521"/>
    <cellStyle name="20 % - Accent5 2 2 6 2 4" xfId="2018"/>
    <cellStyle name="20 % - Accent5 2 2 6 2 4 2" xfId="8306"/>
    <cellStyle name="20 % - Accent5 2 2 6 2 5" xfId="2803"/>
    <cellStyle name="20 % - Accent5 2 2 6 2 5 2" xfId="9091"/>
    <cellStyle name="20 % - Accent5 2 2 6 2 6" xfId="3592"/>
    <cellStyle name="20 % - Accent5 2 2 6 2 6 2" xfId="9880"/>
    <cellStyle name="20 % - Accent5 2 2 6 2 7" xfId="4381"/>
    <cellStyle name="20 % - Accent5 2 2 6 2 7 2" xfId="10666"/>
    <cellStyle name="20 % - Accent5 2 2 6 2 8" xfId="5167"/>
    <cellStyle name="20 % - Accent5 2 2 6 2 8 2" xfId="11452"/>
    <cellStyle name="20 % - Accent5 2 2 6 2 9" xfId="5951"/>
    <cellStyle name="20 % - Accent5 2 2 6 2 9 2" xfId="12236"/>
    <cellStyle name="20 % - Accent5 2 2 6 3" xfId="638"/>
    <cellStyle name="20 % - Accent5 2 2 6 3 2" xfId="1429"/>
    <cellStyle name="20 % - Accent5 2 2 6 3 2 2" xfId="7717"/>
    <cellStyle name="20 % - Accent5 2 2 6 3 3" xfId="2214"/>
    <cellStyle name="20 % - Accent5 2 2 6 3 3 2" xfId="8502"/>
    <cellStyle name="20 % - Accent5 2 2 6 3 4" xfId="2999"/>
    <cellStyle name="20 % - Accent5 2 2 6 3 4 2" xfId="9287"/>
    <cellStyle name="20 % - Accent5 2 2 6 3 5" xfId="3788"/>
    <cellStyle name="20 % - Accent5 2 2 6 3 5 2" xfId="10076"/>
    <cellStyle name="20 % - Accent5 2 2 6 3 6" xfId="4577"/>
    <cellStyle name="20 % - Accent5 2 2 6 3 6 2" xfId="10862"/>
    <cellStyle name="20 % - Accent5 2 2 6 3 7" xfId="5363"/>
    <cellStyle name="20 % - Accent5 2 2 6 3 7 2" xfId="11648"/>
    <cellStyle name="20 % - Accent5 2 2 6 3 8" xfId="6147"/>
    <cellStyle name="20 % - Accent5 2 2 6 3 8 2" xfId="12432"/>
    <cellStyle name="20 % - Accent5 2 2 6 3 9" xfId="6932"/>
    <cellStyle name="20 % - Accent5 2 2 6 4" xfId="1037"/>
    <cellStyle name="20 % - Accent5 2 2 6 4 2" xfId="7325"/>
    <cellStyle name="20 % - Accent5 2 2 6 5" xfId="1822"/>
    <cellStyle name="20 % - Accent5 2 2 6 5 2" xfId="8110"/>
    <cellStyle name="20 % - Accent5 2 2 6 6" xfId="2607"/>
    <cellStyle name="20 % - Accent5 2 2 6 6 2" xfId="8895"/>
    <cellStyle name="20 % - Accent5 2 2 6 7" xfId="3396"/>
    <cellStyle name="20 % - Accent5 2 2 6 7 2" xfId="9684"/>
    <cellStyle name="20 % - Accent5 2 2 6 8" xfId="4185"/>
    <cellStyle name="20 % - Accent5 2 2 6 8 2" xfId="10470"/>
    <cellStyle name="20 % - Accent5 2 2 6 9" xfId="4971"/>
    <cellStyle name="20 % - Accent5 2 2 6 9 2" xfId="11256"/>
    <cellStyle name="20 % - Accent5 2 2 7" xfId="269"/>
    <cellStyle name="20 % - Accent5 2 2 7 10" xfId="5783"/>
    <cellStyle name="20 % - Accent5 2 2 7 10 2" xfId="12068"/>
    <cellStyle name="20 % - Accent5 2 2 7 11" xfId="6568"/>
    <cellStyle name="20 % - Accent5 2 2 7 2" xfId="465"/>
    <cellStyle name="20 % - Accent5 2 2 7 2 10" xfId="6764"/>
    <cellStyle name="20 % - Accent5 2 2 7 2 2" xfId="862"/>
    <cellStyle name="20 % - Accent5 2 2 7 2 2 2" xfId="1653"/>
    <cellStyle name="20 % - Accent5 2 2 7 2 2 2 2" xfId="7941"/>
    <cellStyle name="20 % - Accent5 2 2 7 2 2 3" xfId="2438"/>
    <cellStyle name="20 % - Accent5 2 2 7 2 2 3 2" xfId="8726"/>
    <cellStyle name="20 % - Accent5 2 2 7 2 2 4" xfId="3223"/>
    <cellStyle name="20 % - Accent5 2 2 7 2 2 4 2" xfId="9511"/>
    <cellStyle name="20 % - Accent5 2 2 7 2 2 5" xfId="4012"/>
    <cellStyle name="20 % - Accent5 2 2 7 2 2 5 2" xfId="10300"/>
    <cellStyle name="20 % - Accent5 2 2 7 2 2 6" xfId="4801"/>
    <cellStyle name="20 % - Accent5 2 2 7 2 2 6 2" xfId="11086"/>
    <cellStyle name="20 % - Accent5 2 2 7 2 2 7" xfId="5587"/>
    <cellStyle name="20 % - Accent5 2 2 7 2 2 7 2" xfId="11872"/>
    <cellStyle name="20 % - Accent5 2 2 7 2 2 8" xfId="6371"/>
    <cellStyle name="20 % - Accent5 2 2 7 2 2 8 2" xfId="12656"/>
    <cellStyle name="20 % - Accent5 2 2 7 2 2 9" xfId="7156"/>
    <cellStyle name="20 % - Accent5 2 2 7 2 3" xfId="1261"/>
    <cellStyle name="20 % - Accent5 2 2 7 2 3 2" xfId="7549"/>
    <cellStyle name="20 % - Accent5 2 2 7 2 4" xfId="2046"/>
    <cellStyle name="20 % - Accent5 2 2 7 2 4 2" xfId="8334"/>
    <cellStyle name="20 % - Accent5 2 2 7 2 5" xfId="2831"/>
    <cellStyle name="20 % - Accent5 2 2 7 2 5 2" xfId="9119"/>
    <cellStyle name="20 % - Accent5 2 2 7 2 6" xfId="3620"/>
    <cellStyle name="20 % - Accent5 2 2 7 2 6 2" xfId="9908"/>
    <cellStyle name="20 % - Accent5 2 2 7 2 7" xfId="4409"/>
    <cellStyle name="20 % - Accent5 2 2 7 2 7 2" xfId="10694"/>
    <cellStyle name="20 % - Accent5 2 2 7 2 8" xfId="5195"/>
    <cellStyle name="20 % - Accent5 2 2 7 2 8 2" xfId="11480"/>
    <cellStyle name="20 % - Accent5 2 2 7 2 9" xfId="5979"/>
    <cellStyle name="20 % - Accent5 2 2 7 2 9 2" xfId="12264"/>
    <cellStyle name="20 % - Accent5 2 2 7 3" xfId="666"/>
    <cellStyle name="20 % - Accent5 2 2 7 3 2" xfId="1457"/>
    <cellStyle name="20 % - Accent5 2 2 7 3 2 2" xfId="7745"/>
    <cellStyle name="20 % - Accent5 2 2 7 3 3" xfId="2242"/>
    <cellStyle name="20 % - Accent5 2 2 7 3 3 2" xfId="8530"/>
    <cellStyle name="20 % - Accent5 2 2 7 3 4" xfId="3027"/>
    <cellStyle name="20 % - Accent5 2 2 7 3 4 2" xfId="9315"/>
    <cellStyle name="20 % - Accent5 2 2 7 3 5" xfId="3816"/>
    <cellStyle name="20 % - Accent5 2 2 7 3 5 2" xfId="10104"/>
    <cellStyle name="20 % - Accent5 2 2 7 3 6" xfId="4605"/>
    <cellStyle name="20 % - Accent5 2 2 7 3 6 2" xfId="10890"/>
    <cellStyle name="20 % - Accent5 2 2 7 3 7" xfId="5391"/>
    <cellStyle name="20 % - Accent5 2 2 7 3 7 2" xfId="11676"/>
    <cellStyle name="20 % - Accent5 2 2 7 3 8" xfId="6175"/>
    <cellStyle name="20 % - Accent5 2 2 7 3 8 2" xfId="12460"/>
    <cellStyle name="20 % - Accent5 2 2 7 3 9" xfId="6960"/>
    <cellStyle name="20 % - Accent5 2 2 7 4" xfId="1065"/>
    <cellStyle name="20 % - Accent5 2 2 7 4 2" xfId="7353"/>
    <cellStyle name="20 % - Accent5 2 2 7 5" xfId="1850"/>
    <cellStyle name="20 % - Accent5 2 2 7 5 2" xfId="8138"/>
    <cellStyle name="20 % - Accent5 2 2 7 6" xfId="2635"/>
    <cellStyle name="20 % - Accent5 2 2 7 6 2" xfId="8923"/>
    <cellStyle name="20 % - Accent5 2 2 7 7" xfId="3424"/>
    <cellStyle name="20 % - Accent5 2 2 7 7 2" xfId="9712"/>
    <cellStyle name="20 % - Accent5 2 2 7 8" xfId="4213"/>
    <cellStyle name="20 % - Accent5 2 2 7 8 2" xfId="10498"/>
    <cellStyle name="20 % - Accent5 2 2 7 9" xfId="4999"/>
    <cellStyle name="20 % - Accent5 2 2 7 9 2" xfId="11284"/>
    <cellStyle name="20 % - Accent5 2 2 8" xfId="297"/>
    <cellStyle name="20 % - Accent5 2 2 8 10" xfId="6596"/>
    <cellStyle name="20 % - Accent5 2 2 8 2" xfId="694"/>
    <cellStyle name="20 % - Accent5 2 2 8 2 2" xfId="1485"/>
    <cellStyle name="20 % - Accent5 2 2 8 2 2 2" xfId="7773"/>
    <cellStyle name="20 % - Accent5 2 2 8 2 3" xfId="2270"/>
    <cellStyle name="20 % - Accent5 2 2 8 2 3 2" xfId="8558"/>
    <cellStyle name="20 % - Accent5 2 2 8 2 4" xfId="3055"/>
    <cellStyle name="20 % - Accent5 2 2 8 2 4 2" xfId="9343"/>
    <cellStyle name="20 % - Accent5 2 2 8 2 5" xfId="3844"/>
    <cellStyle name="20 % - Accent5 2 2 8 2 5 2" xfId="10132"/>
    <cellStyle name="20 % - Accent5 2 2 8 2 6" xfId="4633"/>
    <cellStyle name="20 % - Accent5 2 2 8 2 6 2" xfId="10918"/>
    <cellStyle name="20 % - Accent5 2 2 8 2 7" xfId="5419"/>
    <cellStyle name="20 % - Accent5 2 2 8 2 7 2" xfId="11704"/>
    <cellStyle name="20 % - Accent5 2 2 8 2 8" xfId="6203"/>
    <cellStyle name="20 % - Accent5 2 2 8 2 8 2" xfId="12488"/>
    <cellStyle name="20 % - Accent5 2 2 8 2 9" xfId="6988"/>
    <cellStyle name="20 % - Accent5 2 2 8 3" xfId="1093"/>
    <cellStyle name="20 % - Accent5 2 2 8 3 2" xfId="7381"/>
    <cellStyle name="20 % - Accent5 2 2 8 4" xfId="1878"/>
    <cellStyle name="20 % - Accent5 2 2 8 4 2" xfId="8166"/>
    <cellStyle name="20 % - Accent5 2 2 8 5" xfId="2663"/>
    <cellStyle name="20 % - Accent5 2 2 8 5 2" xfId="8951"/>
    <cellStyle name="20 % - Accent5 2 2 8 6" xfId="3452"/>
    <cellStyle name="20 % - Accent5 2 2 8 6 2" xfId="9740"/>
    <cellStyle name="20 % - Accent5 2 2 8 7" xfId="4241"/>
    <cellStyle name="20 % - Accent5 2 2 8 7 2" xfId="10526"/>
    <cellStyle name="20 % - Accent5 2 2 8 8" xfId="5027"/>
    <cellStyle name="20 % - Accent5 2 2 8 8 2" xfId="11312"/>
    <cellStyle name="20 % - Accent5 2 2 8 9" xfId="5811"/>
    <cellStyle name="20 % - Accent5 2 2 8 9 2" xfId="12096"/>
    <cellStyle name="20 % - Accent5 2 2 9" xfId="498"/>
    <cellStyle name="20 % - Accent5 2 2 9 2" xfId="1289"/>
    <cellStyle name="20 % - Accent5 2 2 9 2 2" xfId="7577"/>
    <cellStyle name="20 % - Accent5 2 2 9 3" xfId="2074"/>
    <cellStyle name="20 % - Accent5 2 2 9 3 2" xfId="8362"/>
    <cellStyle name="20 % - Accent5 2 2 9 4" xfId="2859"/>
    <cellStyle name="20 % - Accent5 2 2 9 4 2" xfId="9147"/>
    <cellStyle name="20 % - Accent5 2 2 9 5" xfId="3648"/>
    <cellStyle name="20 % - Accent5 2 2 9 5 2" xfId="9936"/>
    <cellStyle name="20 % - Accent5 2 2 9 6" xfId="4437"/>
    <cellStyle name="20 % - Accent5 2 2 9 6 2" xfId="10722"/>
    <cellStyle name="20 % - Accent5 2 2 9 7" xfId="5223"/>
    <cellStyle name="20 % - Accent5 2 2 9 7 2" xfId="11508"/>
    <cellStyle name="20 % - Accent5 2 2 9 8" xfId="6007"/>
    <cellStyle name="20 % - Accent5 2 2 9 8 2" xfId="12292"/>
    <cellStyle name="20 % - Accent5 2 2 9 9" xfId="6792"/>
    <cellStyle name="20 % - Accent5 2 3" xfId="114"/>
    <cellStyle name="20 % - Accent5 2 3 10" xfId="5629"/>
    <cellStyle name="20 % - Accent5 2 3 10 2" xfId="11914"/>
    <cellStyle name="20 % - Accent5 2 3 11" xfId="6414"/>
    <cellStyle name="20 % - Accent5 2 3 2" xfId="311"/>
    <cellStyle name="20 % - Accent5 2 3 2 10" xfId="6610"/>
    <cellStyle name="20 % - Accent5 2 3 2 2" xfId="708"/>
    <cellStyle name="20 % - Accent5 2 3 2 2 2" xfId="1499"/>
    <cellStyle name="20 % - Accent5 2 3 2 2 2 2" xfId="7787"/>
    <cellStyle name="20 % - Accent5 2 3 2 2 3" xfId="2284"/>
    <cellStyle name="20 % - Accent5 2 3 2 2 3 2" xfId="8572"/>
    <cellStyle name="20 % - Accent5 2 3 2 2 4" xfId="3069"/>
    <cellStyle name="20 % - Accent5 2 3 2 2 4 2" xfId="9357"/>
    <cellStyle name="20 % - Accent5 2 3 2 2 5" xfId="3858"/>
    <cellStyle name="20 % - Accent5 2 3 2 2 5 2" xfId="10146"/>
    <cellStyle name="20 % - Accent5 2 3 2 2 6" xfId="4647"/>
    <cellStyle name="20 % - Accent5 2 3 2 2 6 2" xfId="10932"/>
    <cellStyle name="20 % - Accent5 2 3 2 2 7" xfId="5433"/>
    <cellStyle name="20 % - Accent5 2 3 2 2 7 2" xfId="11718"/>
    <cellStyle name="20 % - Accent5 2 3 2 2 8" xfId="6217"/>
    <cellStyle name="20 % - Accent5 2 3 2 2 8 2" xfId="12502"/>
    <cellStyle name="20 % - Accent5 2 3 2 2 9" xfId="7002"/>
    <cellStyle name="20 % - Accent5 2 3 2 3" xfId="1107"/>
    <cellStyle name="20 % - Accent5 2 3 2 3 2" xfId="7395"/>
    <cellStyle name="20 % - Accent5 2 3 2 4" xfId="1892"/>
    <cellStyle name="20 % - Accent5 2 3 2 4 2" xfId="8180"/>
    <cellStyle name="20 % - Accent5 2 3 2 5" xfId="2677"/>
    <cellStyle name="20 % - Accent5 2 3 2 5 2" xfId="8965"/>
    <cellStyle name="20 % - Accent5 2 3 2 6" xfId="3466"/>
    <cellStyle name="20 % - Accent5 2 3 2 6 2" xfId="9754"/>
    <cellStyle name="20 % - Accent5 2 3 2 7" xfId="4255"/>
    <cellStyle name="20 % - Accent5 2 3 2 7 2" xfId="10540"/>
    <cellStyle name="20 % - Accent5 2 3 2 8" xfId="5041"/>
    <cellStyle name="20 % - Accent5 2 3 2 8 2" xfId="11326"/>
    <cellStyle name="20 % - Accent5 2 3 2 9" xfId="5825"/>
    <cellStyle name="20 % - Accent5 2 3 2 9 2" xfId="12110"/>
    <cellStyle name="20 % - Accent5 2 3 3" xfId="512"/>
    <cellStyle name="20 % - Accent5 2 3 3 2" xfId="1303"/>
    <cellStyle name="20 % - Accent5 2 3 3 2 2" xfId="7591"/>
    <cellStyle name="20 % - Accent5 2 3 3 3" xfId="2088"/>
    <cellStyle name="20 % - Accent5 2 3 3 3 2" xfId="8376"/>
    <cellStyle name="20 % - Accent5 2 3 3 4" xfId="2873"/>
    <cellStyle name="20 % - Accent5 2 3 3 4 2" xfId="9161"/>
    <cellStyle name="20 % - Accent5 2 3 3 5" xfId="3662"/>
    <cellStyle name="20 % - Accent5 2 3 3 5 2" xfId="9950"/>
    <cellStyle name="20 % - Accent5 2 3 3 6" xfId="4451"/>
    <cellStyle name="20 % - Accent5 2 3 3 6 2" xfId="10736"/>
    <cellStyle name="20 % - Accent5 2 3 3 7" xfId="5237"/>
    <cellStyle name="20 % - Accent5 2 3 3 7 2" xfId="11522"/>
    <cellStyle name="20 % - Accent5 2 3 3 8" xfId="6021"/>
    <cellStyle name="20 % - Accent5 2 3 3 8 2" xfId="12306"/>
    <cellStyle name="20 % - Accent5 2 3 3 9" xfId="6806"/>
    <cellStyle name="20 % - Accent5 2 3 4" xfId="911"/>
    <cellStyle name="20 % - Accent5 2 3 4 2" xfId="7199"/>
    <cellStyle name="20 % - Accent5 2 3 5" xfId="1696"/>
    <cellStyle name="20 % - Accent5 2 3 5 2" xfId="7984"/>
    <cellStyle name="20 % - Accent5 2 3 6" xfId="2481"/>
    <cellStyle name="20 % - Accent5 2 3 6 2" xfId="8769"/>
    <cellStyle name="20 % - Accent5 2 3 7" xfId="3270"/>
    <cellStyle name="20 % - Accent5 2 3 7 2" xfId="9558"/>
    <cellStyle name="20 % - Accent5 2 3 8" xfId="4059"/>
    <cellStyle name="20 % - Accent5 2 3 8 2" xfId="10344"/>
    <cellStyle name="20 % - Accent5 2 3 9" xfId="4845"/>
    <cellStyle name="20 % - Accent5 2 3 9 2" xfId="11130"/>
    <cellStyle name="20 % - Accent5 2 4" xfId="143"/>
    <cellStyle name="20 % - Accent5 2 4 10" xfId="5657"/>
    <cellStyle name="20 % - Accent5 2 4 10 2" xfId="11942"/>
    <cellStyle name="20 % - Accent5 2 4 11" xfId="6442"/>
    <cellStyle name="20 % - Accent5 2 4 2" xfId="339"/>
    <cellStyle name="20 % - Accent5 2 4 2 10" xfId="6638"/>
    <cellStyle name="20 % - Accent5 2 4 2 2" xfId="736"/>
    <cellStyle name="20 % - Accent5 2 4 2 2 2" xfId="1527"/>
    <cellStyle name="20 % - Accent5 2 4 2 2 2 2" xfId="7815"/>
    <cellStyle name="20 % - Accent5 2 4 2 2 3" xfId="2312"/>
    <cellStyle name="20 % - Accent5 2 4 2 2 3 2" xfId="8600"/>
    <cellStyle name="20 % - Accent5 2 4 2 2 4" xfId="3097"/>
    <cellStyle name="20 % - Accent5 2 4 2 2 4 2" xfId="9385"/>
    <cellStyle name="20 % - Accent5 2 4 2 2 5" xfId="3886"/>
    <cellStyle name="20 % - Accent5 2 4 2 2 5 2" xfId="10174"/>
    <cellStyle name="20 % - Accent5 2 4 2 2 6" xfId="4675"/>
    <cellStyle name="20 % - Accent5 2 4 2 2 6 2" xfId="10960"/>
    <cellStyle name="20 % - Accent5 2 4 2 2 7" xfId="5461"/>
    <cellStyle name="20 % - Accent5 2 4 2 2 7 2" xfId="11746"/>
    <cellStyle name="20 % - Accent5 2 4 2 2 8" xfId="6245"/>
    <cellStyle name="20 % - Accent5 2 4 2 2 8 2" xfId="12530"/>
    <cellStyle name="20 % - Accent5 2 4 2 2 9" xfId="7030"/>
    <cellStyle name="20 % - Accent5 2 4 2 3" xfId="1135"/>
    <cellStyle name="20 % - Accent5 2 4 2 3 2" xfId="7423"/>
    <cellStyle name="20 % - Accent5 2 4 2 4" xfId="1920"/>
    <cellStyle name="20 % - Accent5 2 4 2 4 2" xfId="8208"/>
    <cellStyle name="20 % - Accent5 2 4 2 5" xfId="2705"/>
    <cellStyle name="20 % - Accent5 2 4 2 5 2" xfId="8993"/>
    <cellStyle name="20 % - Accent5 2 4 2 6" xfId="3494"/>
    <cellStyle name="20 % - Accent5 2 4 2 6 2" xfId="9782"/>
    <cellStyle name="20 % - Accent5 2 4 2 7" xfId="4283"/>
    <cellStyle name="20 % - Accent5 2 4 2 7 2" xfId="10568"/>
    <cellStyle name="20 % - Accent5 2 4 2 8" xfId="5069"/>
    <cellStyle name="20 % - Accent5 2 4 2 8 2" xfId="11354"/>
    <cellStyle name="20 % - Accent5 2 4 2 9" xfId="5853"/>
    <cellStyle name="20 % - Accent5 2 4 2 9 2" xfId="12138"/>
    <cellStyle name="20 % - Accent5 2 4 3" xfId="540"/>
    <cellStyle name="20 % - Accent5 2 4 3 2" xfId="1331"/>
    <cellStyle name="20 % - Accent5 2 4 3 2 2" xfId="7619"/>
    <cellStyle name="20 % - Accent5 2 4 3 3" xfId="2116"/>
    <cellStyle name="20 % - Accent5 2 4 3 3 2" xfId="8404"/>
    <cellStyle name="20 % - Accent5 2 4 3 4" xfId="2901"/>
    <cellStyle name="20 % - Accent5 2 4 3 4 2" xfId="9189"/>
    <cellStyle name="20 % - Accent5 2 4 3 5" xfId="3690"/>
    <cellStyle name="20 % - Accent5 2 4 3 5 2" xfId="9978"/>
    <cellStyle name="20 % - Accent5 2 4 3 6" xfId="4479"/>
    <cellStyle name="20 % - Accent5 2 4 3 6 2" xfId="10764"/>
    <cellStyle name="20 % - Accent5 2 4 3 7" xfId="5265"/>
    <cellStyle name="20 % - Accent5 2 4 3 7 2" xfId="11550"/>
    <cellStyle name="20 % - Accent5 2 4 3 8" xfId="6049"/>
    <cellStyle name="20 % - Accent5 2 4 3 8 2" xfId="12334"/>
    <cellStyle name="20 % - Accent5 2 4 3 9" xfId="6834"/>
    <cellStyle name="20 % - Accent5 2 4 4" xfId="939"/>
    <cellStyle name="20 % - Accent5 2 4 4 2" xfId="7227"/>
    <cellStyle name="20 % - Accent5 2 4 5" xfId="1724"/>
    <cellStyle name="20 % - Accent5 2 4 5 2" xfId="8012"/>
    <cellStyle name="20 % - Accent5 2 4 6" xfId="2509"/>
    <cellStyle name="20 % - Accent5 2 4 6 2" xfId="8797"/>
    <cellStyle name="20 % - Accent5 2 4 7" xfId="3298"/>
    <cellStyle name="20 % - Accent5 2 4 7 2" xfId="9586"/>
    <cellStyle name="20 % - Accent5 2 4 8" xfId="4087"/>
    <cellStyle name="20 % - Accent5 2 4 8 2" xfId="10372"/>
    <cellStyle name="20 % - Accent5 2 4 9" xfId="4873"/>
    <cellStyle name="20 % - Accent5 2 4 9 2" xfId="11158"/>
    <cellStyle name="20 % - Accent5 2 5" xfId="171"/>
    <cellStyle name="20 % - Accent5 2 5 10" xfId="5685"/>
    <cellStyle name="20 % - Accent5 2 5 10 2" xfId="11970"/>
    <cellStyle name="20 % - Accent5 2 5 11" xfId="6470"/>
    <cellStyle name="20 % - Accent5 2 5 2" xfId="367"/>
    <cellStyle name="20 % - Accent5 2 5 2 10" xfId="6666"/>
    <cellStyle name="20 % - Accent5 2 5 2 2" xfId="764"/>
    <cellStyle name="20 % - Accent5 2 5 2 2 2" xfId="1555"/>
    <cellStyle name="20 % - Accent5 2 5 2 2 2 2" xfId="7843"/>
    <cellStyle name="20 % - Accent5 2 5 2 2 3" xfId="2340"/>
    <cellStyle name="20 % - Accent5 2 5 2 2 3 2" xfId="8628"/>
    <cellStyle name="20 % - Accent5 2 5 2 2 4" xfId="3125"/>
    <cellStyle name="20 % - Accent5 2 5 2 2 4 2" xfId="9413"/>
    <cellStyle name="20 % - Accent5 2 5 2 2 5" xfId="3914"/>
    <cellStyle name="20 % - Accent5 2 5 2 2 5 2" xfId="10202"/>
    <cellStyle name="20 % - Accent5 2 5 2 2 6" xfId="4703"/>
    <cellStyle name="20 % - Accent5 2 5 2 2 6 2" xfId="10988"/>
    <cellStyle name="20 % - Accent5 2 5 2 2 7" xfId="5489"/>
    <cellStyle name="20 % - Accent5 2 5 2 2 7 2" xfId="11774"/>
    <cellStyle name="20 % - Accent5 2 5 2 2 8" xfId="6273"/>
    <cellStyle name="20 % - Accent5 2 5 2 2 8 2" xfId="12558"/>
    <cellStyle name="20 % - Accent5 2 5 2 2 9" xfId="7058"/>
    <cellStyle name="20 % - Accent5 2 5 2 3" xfId="1163"/>
    <cellStyle name="20 % - Accent5 2 5 2 3 2" xfId="7451"/>
    <cellStyle name="20 % - Accent5 2 5 2 4" xfId="1948"/>
    <cellStyle name="20 % - Accent5 2 5 2 4 2" xfId="8236"/>
    <cellStyle name="20 % - Accent5 2 5 2 5" xfId="2733"/>
    <cellStyle name="20 % - Accent5 2 5 2 5 2" xfId="9021"/>
    <cellStyle name="20 % - Accent5 2 5 2 6" xfId="3522"/>
    <cellStyle name="20 % - Accent5 2 5 2 6 2" xfId="9810"/>
    <cellStyle name="20 % - Accent5 2 5 2 7" xfId="4311"/>
    <cellStyle name="20 % - Accent5 2 5 2 7 2" xfId="10596"/>
    <cellStyle name="20 % - Accent5 2 5 2 8" xfId="5097"/>
    <cellStyle name="20 % - Accent5 2 5 2 8 2" xfId="11382"/>
    <cellStyle name="20 % - Accent5 2 5 2 9" xfId="5881"/>
    <cellStyle name="20 % - Accent5 2 5 2 9 2" xfId="12166"/>
    <cellStyle name="20 % - Accent5 2 5 3" xfId="568"/>
    <cellStyle name="20 % - Accent5 2 5 3 2" xfId="1359"/>
    <cellStyle name="20 % - Accent5 2 5 3 2 2" xfId="7647"/>
    <cellStyle name="20 % - Accent5 2 5 3 3" xfId="2144"/>
    <cellStyle name="20 % - Accent5 2 5 3 3 2" xfId="8432"/>
    <cellStyle name="20 % - Accent5 2 5 3 4" xfId="2929"/>
    <cellStyle name="20 % - Accent5 2 5 3 4 2" xfId="9217"/>
    <cellStyle name="20 % - Accent5 2 5 3 5" xfId="3718"/>
    <cellStyle name="20 % - Accent5 2 5 3 5 2" xfId="10006"/>
    <cellStyle name="20 % - Accent5 2 5 3 6" xfId="4507"/>
    <cellStyle name="20 % - Accent5 2 5 3 6 2" xfId="10792"/>
    <cellStyle name="20 % - Accent5 2 5 3 7" xfId="5293"/>
    <cellStyle name="20 % - Accent5 2 5 3 7 2" xfId="11578"/>
    <cellStyle name="20 % - Accent5 2 5 3 8" xfId="6077"/>
    <cellStyle name="20 % - Accent5 2 5 3 8 2" xfId="12362"/>
    <cellStyle name="20 % - Accent5 2 5 3 9" xfId="6862"/>
    <cellStyle name="20 % - Accent5 2 5 4" xfId="967"/>
    <cellStyle name="20 % - Accent5 2 5 4 2" xfId="7255"/>
    <cellStyle name="20 % - Accent5 2 5 5" xfId="1752"/>
    <cellStyle name="20 % - Accent5 2 5 5 2" xfId="8040"/>
    <cellStyle name="20 % - Accent5 2 5 6" xfId="2537"/>
    <cellStyle name="20 % - Accent5 2 5 6 2" xfId="8825"/>
    <cellStyle name="20 % - Accent5 2 5 7" xfId="3326"/>
    <cellStyle name="20 % - Accent5 2 5 7 2" xfId="9614"/>
    <cellStyle name="20 % - Accent5 2 5 8" xfId="4115"/>
    <cellStyle name="20 % - Accent5 2 5 8 2" xfId="10400"/>
    <cellStyle name="20 % - Accent5 2 5 9" xfId="4901"/>
    <cellStyle name="20 % - Accent5 2 5 9 2" xfId="11186"/>
    <cellStyle name="20 % - Accent5 2 6" xfId="199"/>
    <cellStyle name="20 % - Accent5 2 6 10" xfId="5713"/>
    <cellStyle name="20 % - Accent5 2 6 10 2" xfId="11998"/>
    <cellStyle name="20 % - Accent5 2 6 11" xfId="6498"/>
    <cellStyle name="20 % - Accent5 2 6 2" xfId="395"/>
    <cellStyle name="20 % - Accent5 2 6 2 10" xfId="6694"/>
    <cellStyle name="20 % - Accent5 2 6 2 2" xfId="792"/>
    <cellStyle name="20 % - Accent5 2 6 2 2 2" xfId="1583"/>
    <cellStyle name="20 % - Accent5 2 6 2 2 2 2" xfId="7871"/>
    <cellStyle name="20 % - Accent5 2 6 2 2 3" xfId="2368"/>
    <cellStyle name="20 % - Accent5 2 6 2 2 3 2" xfId="8656"/>
    <cellStyle name="20 % - Accent5 2 6 2 2 4" xfId="3153"/>
    <cellStyle name="20 % - Accent5 2 6 2 2 4 2" xfId="9441"/>
    <cellStyle name="20 % - Accent5 2 6 2 2 5" xfId="3942"/>
    <cellStyle name="20 % - Accent5 2 6 2 2 5 2" xfId="10230"/>
    <cellStyle name="20 % - Accent5 2 6 2 2 6" xfId="4731"/>
    <cellStyle name="20 % - Accent5 2 6 2 2 6 2" xfId="11016"/>
    <cellStyle name="20 % - Accent5 2 6 2 2 7" xfId="5517"/>
    <cellStyle name="20 % - Accent5 2 6 2 2 7 2" xfId="11802"/>
    <cellStyle name="20 % - Accent5 2 6 2 2 8" xfId="6301"/>
    <cellStyle name="20 % - Accent5 2 6 2 2 8 2" xfId="12586"/>
    <cellStyle name="20 % - Accent5 2 6 2 2 9" xfId="7086"/>
    <cellStyle name="20 % - Accent5 2 6 2 3" xfId="1191"/>
    <cellStyle name="20 % - Accent5 2 6 2 3 2" xfId="7479"/>
    <cellStyle name="20 % - Accent5 2 6 2 4" xfId="1976"/>
    <cellStyle name="20 % - Accent5 2 6 2 4 2" xfId="8264"/>
    <cellStyle name="20 % - Accent5 2 6 2 5" xfId="2761"/>
    <cellStyle name="20 % - Accent5 2 6 2 5 2" xfId="9049"/>
    <cellStyle name="20 % - Accent5 2 6 2 6" xfId="3550"/>
    <cellStyle name="20 % - Accent5 2 6 2 6 2" xfId="9838"/>
    <cellStyle name="20 % - Accent5 2 6 2 7" xfId="4339"/>
    <cellStyle name="20 % - Accent5 2 6 2 7 2" xfId="10624"/>
    <cellStyle name="20 % - Accent5 2 6 2 8" xfId="5125"/>
    <cellStyle name="20 % - Accent5 2 6 2 8 2" xfId="11410"/>
    <cellStyle name="20 % - Accent5 2 6 2 9" xfId="5909"/>
    <cellStyle name="20 % - Accent5 2 6 2 9 2" xfId="12194"/>
    <cellStyle name="20 % - Accent5 2 6 3" xfId="596"/>
    <cellStyle name="20 % - Accent5 2 6 3 2" xfId="1387"/>
    <cellStyle name="20 % - Accent5 2 6 3 2 2" xfId="7675"/>
    <cellStyle name="20 % - Accent5 2 6 3 3" xfId="2172"/>
    <cellStyle name="20 % - Accent5 2 6 3 3 2" xfId="8460"/>
    <cellStyle name="20 % - Accent5 2 6 3 4" xfId="2957"/>
    <cellStyle name="20 % - Accent5 2 6 3 4 2" xfId="9245"/>
    <cellStyle name="20 % - Accent5 2 6 3 5" xfId="3746"/>
    <cellStyle name="20 % - Accent5 2 6 3 5 2" xfId="10034"/>
    <cellStyle name="20 % - Accent5 2 6 3 6" xfId="4535"/>
    <cellStyle name="20 % - Accent5 2 6 3 6 2" xfId="10820"/>
    <cellStyle name="20 % - Accent5 2 6 3 7" xfId="5321"/>
    <cellStyle name="20 % - Accent5 2 6 3 7 2" xfId="11606"/>
    <cellStyle name="20 % - Accent5 2 6 3 8" xfId="6105"/>
    <cellStyle name="20 % - Accent5 2 6 3 8 2" xfId="12390"/>
    <cellStyle name="20 % - Accent5 2 6 3 9" xfId="6890"/>
    <cellStyle name="20 % - Accent5 2 6 4" xfId="995"/>
    <cellStyle name="20 % - Accent5 2 6 4 2" xfId="7283"/>
    <cellStyle name="20 % - Accent5 2 6 5" xfId="1780"/>
    <cellStyle name="20 % - Accent5 2 6 5 2" xfId="8068"/>
    <cellStyle name="20 % - Accent5 2 6 6" xfId="2565"/>
    <cellStyle name="20 % - Accent5 2 6 6 2" xfId="8853"/>
    <cellStyle name="20 % - Accent5 2 6 7" xfId="3354"/>
    <cellStyle name="20 % - Accent5 2 6 7 2" xfId="9642"/>
    <cellStyle name="20 % - Accent5 2 6 8" xfId="4143"/>
    <cellStyle name="20 % - Accent5 2 6 8 2" xfId="10428"/>
    <cellStyle name="20 % - Accent5 2 6 9" xfId="4929"/>
    <cellStyle name="20 % - Accent5 2 6 9 2" xfId="11214"/>
    <cellStyle name="20 % - Accent5 2 7" xfId="227"/>
    <cellStyle name="20 % - Accent5 2 7 10" xfId="5741"/>
    <cellStyle name="20 % - Accent5 2 7 10 2" xfId="12026"/>
    <cellStyle name="20 % - Accent5 2 7 11" xfId="6526"/>
    <cellStyle name="20 % - Accent5 2 7 2" xfId="423"/>
    <cellStyle name="20 % - Accent5 2 7 2 10" xfId="6722"/>
    <cellStyle name="20 % - Accent5 2 7 2 2" xfId="820"/>
    <cellStyle name="20 % - Accent5 2 7 2 2 2" xfId="1611"/>
    <cellStyle name="20 % - Accent5 2 7 2 2 2 2" xfId="7899"/>
    <cellStyle name="20 % - Accent5 2 7 2 2 3" xfId="2396"/>
    <cellStyle name="20 % - Accent5 2 7 2 2 3 2" xfId="8684"/>
    <cellStyle name="20 % - Accent5 2 7 2 2 4" xfId="3181"/>
    <cellStyle name="20 % - Accent5 2 7 2 2 4 2" xfId="9469"/>
    <cellStyle name="20 % - Accent5 2 7 2 2 5" xfId="3970"/>
    <cellStyle name="20 % - Accent5 2 7 2 2 5 2" xfId="10258"/>
    <cellStyle name="20 % - Accent5 2 7 2 2 6" xfId="4759"/>
    <cellStyle name="20 % - Accent5 2 7 2 2 6 2" xfId="11044"/>
    <cellStyle name="20 % - Accent5 2 7 2 2 7" xfId="5545"/>
    <cellStyle name="20 % - Accent5 2 7 2 2 7 2" xfId="11830"/>
    <cellStyle name="20 % - Accent5 2 7 2 2 8" xfId="6329"/>
    <cellStyle name="20 % - Accent5 2 7 2 2 8 2" xfId="12614"/>
    <cellStyle name="20 % - Accent5 2 7 2 2 9" xfId="7114"/>
    <cellStyle name="20 % - Accent5 2 7 2 3" xfId="1219"/>
    <cellStyle name="20 % - Accent5 2 7 2 3 2" xfId="7507"/>
    <cellStyle name="20 % - Accent5 2 7 2 4" xfId="2004"/>
    <cellStyle name="20 % - Accent5 2 7 2 4 2" xfId="8292"/>
    <cellStyle name="20 % - Accent5 2 7 2 5" xfId="2789"/>
    <cellStyle name="20 % - Accent5 2 7 2 5 2" xfId="9077"/>
    <cellStyle name="20 % - Accent5 2 7 2 6" xfId="3578"/>
    <cellStyle name="20 % - Accent5 2 7 2 6 2" xfId="9866"/>
    <cellStyle name="20 % - Accent5 2 7 2 7" xfId="4367"/>
    <cellStyle name="20 % - Accent5 2 7 2 7 2" xfId="10652"/>
    <cellStyle name="20 % - Accent5 2 7 2 8" xfId="5153"/>
    <cellStyle name="20 % - Accent5 2 7 2 8 2" xfId="11438"/>
    <cellStyle name="20 % - Accent5 2 7 2 9" xfId="5937"/>
    <cellStyle name="20 % - Accent5 2 7 2 9 2" xfId="12222"/>
    <cellStyle name="20 % - Accent5 2 7 3" xfId="624"/>
    <cellStyle name="20 % - Accent5 2 7 3 2" xfId="1415"/>
    <cellStyle name="20 % - Accent5 2 7 3 2 2" xfId="7703"/>
    <cellStyle name="20 % - Accent5 2 7 3 3" xfId="2200"/>
    <cellStyle name="20 % - Accent5 2 7 3 3 2" xfId="8488"/>
    <cellStyle name="20 % - Accent5 2 7 3 4" xfId="2985"/>
    <cellStyle name="20 % - Accent5 2 7 3 4 2" xfId="9273"/>
    <cellStyle name="20 % - Accent5 2 7 3 5" xfId="3774"/>
    <cellStyle name="20 % - Accent5 2 7 3 5 2" xfId="10062"/>
    <cellStyle name="20 % - Accent5 2 7 3 6" xfId="4563"/>
    <cellStyle name="20 % - Accent5 2 7 3 6 2" xfId="10848"/>
    <cellStyle name="20 % - Accent5 2 7 3 7" xfId="5349"/>
    <cellStyle name="20 % - Accent5 2 7 3 7 2" xfId="11634"/>
    <cellStyle name="20 % - Accent5 2 7 3 8" xfId="6133"/>
    <cellStyle name="20 % - Accent5 2 7 3 8 2" xfId="12418"/>
    <cellStyle name="20 % - Accent5 2 7 3 9" xfId="6918"/>
    <cellStyle name="20 % - Accent5 2 7 4" xfId="1023"/>
    <cellStyle name="20 % - Accent5 2 7 4 2" xfId="7311"/>
    <cellStyle name="20 % - Accent5 2 7 5" xfId="1808"/>
    <cellStyle name="20 % - Accent5 2 7 5 2" xfId="8096"/>
    <cellStyle name="20 % - Accent5 2 7 6" xfId="2593"/>
    <cellStyle name="20 % - Accent5 2 7 6 2" xfId="8881"/>
    <cellStyle name="20 % - Accent5 2 7 7" xfId="3382"/>
    <cellStyle name="20 % - Accent5 2 7 7 2" xfId="9670"/>
    <cellStyle name="20 % - Accent5 2 7 8" xfId="4171"/>
    <cellStyle name="20 % - Accent5 2 7 8 2" xfId="10456"/>
    <cellStyle name="20 % - Accent5 2 7 9" xfId="4957"/>
    <cellStyle name="20 % - Accent5 2 7 9 2" xfId="11242"/>
    <cellStyle name="20 % - Accent5 2 8" xfId="255"/>
    <cellStyle name="20 % - Accent5 2 8 10" xfId="5769"/>
    <cellStyle name="20 % - Accent5 2 8 10 2" xfId="12054"/>
    <cellStyle name="20 % - Accent5 2 8 11" xfId="6554"/>
    <cellStyle name="20 % - Accent5 2 8 2" xfId="451"/>
    <cellStyle name="20 % - Accent5 2 8 2 10" xfId="6750"/>
    <cellStyle name="20 % - Accent5 2 8 2 2" xfId="848"/>
    <cellStyle name="20 % - Accent5 2 8 2 2 2" xfId="1639"/>
    <cellStyle name="20 % - Accent5 2 8 2 2 2 2" xfId="7927"/>
    <cellStyle name="20 % - Accent5 2 8 2 2 3" xfId="2424"/>
    <cellStyle name="20 % - Accent5 2 8 2 2 3 2" xfId="8712"/>
    <cellStyle name="20 % - Accent5 2 8 2 2 4" xfId="3209"/>
    <cellStyle name="20 % - Accent5 2 8 2 2 4 2" xfId="9497"/>
    <cellStyle name="20 % - Accent5 2 8 2 2 5" xfId="3998"/>
    <cellStyle name="20 % - Accent5 2 8 2 2 5 2" xfId="10286"/>
    <cellStyle name="20 % - Accent5 2 8 2 2 6" xfId="4787"/>
    <cellStyle name="20 % - Accent5 2 8 2 2 6 2" xfId="11072"/>
    <cellStyle name="20 % - Accent5 2 8 2 2 7" xfId="5573"/>
    <cellStyle name="20 % - Accent5 2 8 2 2 7 2" xfId="11858"/>
    <cellStyle name="20 % - Accent5 2 8 2 2 8" xfId="6357"/>
    <cellStyle name="20 % - Accent5 2 8 2 2 8 2" xfId="12642"/>
    <cellStyle name="20 % - Accent5 2 8 2 2 9" xfId="7142"/>
    <cellStyle name="20 % - Accent5 2 8 2 3" xfId="1247"/>
    <cellStyle name="20 % - Accent5 2 8 2 3 2" xfId="7535"/>
    <cellStyle name="20 % - Accent5 2 8 2 4" xfId="2032"/>
    <cellStyle name="20 % - Accent5 2 8 2 4 2" xfId="8320"/>
    <cellStyle name="20 % - Accent5 2 8 2 5" xfId="2817"/>
    <cellStyle name="20 % - Accent5 2 8 2 5 2" xfId="9105"/>
    <cellStyle name="20 % - Accent5 2 8 2 6" xfId="3606"/>
    <cellStyle name="20 % - Accent5 2 8 2 6 2" xfId="9894"/>
    <cellStyle name="20 % - Accent5 2 8 2 7" xfId="4395"/>
    <cellStyle name="20 % - Accent5 2 8 2 7 2" xfId="10680"/>
    <cellStyle name="20 % - Accent5 2 8 2 8" xfId="5181"/>
    <cellStyle name="20 % - Accent5 2 8 2 8 2" xfId="11466"/>
    <cellStyle name="20 % - Accent5 2 8 2 9" xfId="5965"/>
    <cellStyle name="20 % - Accent5 2 8 2 9 2" xfId="12250"/>
    <cellStyle name="20 % - Accent5 2 8 3" xfId="652"/>
    <cellStyle name="20 % - Accent5 2 8 3 2" xfId="1443"/>
    <cellStyle name="20 % - Accent5 2 8 3 2 2" xfId="7731"/>
    <cellStyle name="20 % - Accent5 2 8 3 3" xfId="2228"/>
    <cellStyle name="20 % - Accent5 2 8 3 3 2" xfId="8516"/>
    <cellStyle name="20 % - Accent5 2 8 3 4" xfId="3013"/>
    <cellStyle name="20 % - Accent5 2 8 3 4 2" xfId="9301"/>
    <cellStyle name="20 % - Accent5 2 8 3 5" xfId="3802"/>
    <cellStyle name="20 % - Accent5 2 8 3 5 2" xfId="10090"/>
    <cellStyle name="20 % - Accent5 2 8 3 6" xfId="4591"/>
    <cellStyle name="20 % - Accent5 2 8 3 6 2" xfId="10876"/>
    <cellStyle name="20 % - Accent5 2 8 3 7" xfId="5377"/>
    <cellStyle name="20 % - Accent5 2 8 3 7 2" xfId="11662"/>
    <cellStyle name="20 % - Accent5 2 8 3 8" xfId="6161"/>
    <cellStyle name="20 % - Accent5 2 8 3 8 2" xfId="12446"/>
    <cellStyle name="20 % - Accent5 2 8 3 9" xfId="6946"/>
    <cellStyle name="20 % - Accent5 2 8 4" xfId="1051"/>
    <cellStyle name="20 % - Accent5 2 8 4 2" xfId="7339"/>
    <cellStyle name="20 % - Accent5 2 8 5" xfId="1836"/>
    <cellStyle name="20 % - Accent5 2 8 5 2" xfId="8124"/>
    <cellStyle name="20 % - Accent5 2 8 6" xfId="2621"/>
    <cellStyle name="20 % - Accent5 2 8 6 2" xfId="8909"/>
    <cellStyle name="20 % - Accent5 2 8 7" xfId="3410"/>
    <cellStyle name="20 % - Accent5 2 8 7 2" xfId="9698"/>
    <cellStyle name="20 % - Accent5 2 8 8" xfId="4199"/>
    <cellStyle name="20 % - Accent5 2 8 8 2" xfId="10484"/>
    <cellStyle name="20 % - Accent5 2 8 9" xfId="4985"/>
    <cellStyle name="20 % - Accent5 2 8 9 2" xfId="11270"/>
    <cellStyle name="20 % - Accent5 2 9" xfId="283"/>
    <cellStyle name="20 % - Accent5 2 9 10" xfId="6582"/>
    <cellStyle name="20 % - Accent5 2 9 2" xfId="680"/>
    <cellStyle name="20 % - Accent5 2 9 2 2" xfId="1471"/>
    <cellStyle name="20 % - Accent5 2 9 2 2 2" xfId="7759"/>
    <cellStyle name="20 % - Accent5 2 9 2 3" xfId="2256"/>
    <cellStyle name="20 % - Accent5 2 9 2 3 2" xfId="8544"/>
    <cellStyle name="20 % - Accent5 2 9 2 4" xfId="3041"/>
    <cellStyle name="20 % - Accent5 2 9 2 4 2" xfId="9329"/>
    <cellStyle name="20 % - Accent5 2 9 2 5" xfId="3830"/>
    <cellStyle name="20 % - Accent5 2 9 2 5 2" xfId="10118"/>
    <cellStyle name="20 % - Accent5 2 9 2 6" xfId="4619"/>
    <cellStyle name="20 % - Accent5 2 9 2 6 2" xfId="10904"/>
    <cellStyle name="20 % - Accent5 2 9 2 7" xfId="5405"/>
    <cellStyle name="20 % - Accent5 2 9 2 7 2" xfId="11690"/>
    <cellStyle name="20 % - Accent5 2 9 2 8" xfId="6189"/>
    <cellStyle name="20 % - Accent5 2 9 2 8 2" xfId="12474"/>
    <cellStyle name="20 % - Accent5 2 9 2 9" xfId="6974"/>
    <cellStyle name="20 % - Accent5 2 9 3" xfId="1079"/>
    <cellStyle name="20 % - Accent5 2 9 3 2" xfId="7367"/>
    <cellStyle name="20 % - Accent5 2 9 4" xfId="1864"/>
    <cellStyle name="20 % - Accent5 2 9 4 2" xfId="8152"/>
    <cellStyle name="20 % - Accent5 2 9 5" xfId="2649"/>
    <cellStyle name="20 % - Accent5 2 9 5 2" xfId="8937"/>
    <cellStyle name="20 % - Accent5 2 9 6" xfId="3438"/>
    <cellStyle name="20 % - Accent5 2 9 6 2" xfId="9726"/>
    <cellStyle name="20 % - Accent5 2 9 7" xfId="4227"/>
    <cellStyle name="20 % - Accent5 2 9 7 2" xfId="10512"/>
    <cellStyle name="20 % - Accent5 2 9 8" xfId="5013"/>
    <cellStyle name="20 % - Accent5 2 9 8 2" xfId="11298"/>
    <cellStyle name="20 % - Accent5 2 9 9" xfId="5797"/>
    <cellStyle name="20 % - Accent5 2 9 9 2" xfId="12082"/>
    <cellStyle name="20 % - Accent6" xfId="11" builtinId="50" customBuiltin="1"/>
    <cellStyle name="20 % - Accent6 2" xfId="12"/>
    <cellStyle name="20 % - Accent6 2 10" xfId="485"/>
    <cellStyle name="20 % - Accent6 2 10 2" xfId="1276"/>
    <cellStyle name="20 % - Accent6 2 10 2 2" xfId="7564"/>
    <cellStyle name="20 % - Accent6 2 10 3" xfId="2061"/>
    <cellStyle name="20 % - Accent6 2 10 3 2" xfId="8349"/>
    <cellStyle name="20 % - Accent6 2 10 4" xfId="2846"/>
    <cellStyle name="20 % - Accent6 2 10 4 2" xfId="9134"/>
    <cellStyle name="20 % - Accent6 2 10 5" xfId="3635"/>
    <cellStyle name="20 % - Accent6 2 10 5 2" xfId="9923"/>
    <cellStyle name="20 % - Accent6 2 10 6" xfId="4424"/>
    <cellStyle name="20 % - Accent6 2 10 6 2" xfId="10709"/>
    <cellStyle name="20 % - Accent6 2 10 7" xfId="5210"/>
    <cellStyle name="20 % - Accent6 2 10 7 2" xfId="11495"/>
    <cellStyle name="20 % - Accent6 2 10 8" xfId="5994"/>
    <cellStyle name="20 % - Accent6 2 10 8 2" xfId="12279"/>
    <cellStyle name="20 % - Accent6 2 10 9" xfId="6779"/>
    <cellStyle name="20 % - Accent6 2 11" xfId="884"/>
    <cellStyle name="20 % - Accent6 2 11 2" xfId="7172"/>
    <cellStyle name="20 % - Accent6 2 12" xfId="1669"/>
    <cellStyle name="20 % - Accent6 2 12 2" xfId="7957"/>
    <cellStyle name="20 % - Accent6 2 13" xfId="2454"/>
    <cellStyle name="20 % - Accent6 2 13 2" xfId="8742"/>
    <cellStyle name="20 % - Accent6 2 14" xfId="3243"/>
    <cellStyle name="20 % - Accent6 2 14 2" xfId="9531"/>
    <cellStyle name="20 % - Accent6 2 15" xfId="4032"/>
    <cellStyle name="20 % - Accent6 2 15 2" xfId="10317"/>
    <cellStyle name="20 % - Accent6 2 16" xfId="4818"/>
    <cellStyle name="20 % - Accent6 2 16 2" xfId="11103"/>
    <cellStyle name="20 % - Accent6 2 17" xfId="5602"/>
    <cellStyle name="20 % - Accent6 2 17 2" xfId="11887"/>
    <cellStyle name="20 % - Accent6 2 18" xfId="6387"/>
    <cellStyle name="20 % - Accent6 2 2" xfId="99"/>
    <cellStyle name="20 % - Accent6 2 2 10" xfId="898"/>
    <cellStyle name="20 % - Accent6 2 2 10 2" xfId="7186"/>
    <cellStyle name="20 % - Accent6 2 2 11" xfId="1683"/>
    <cellStyle name="20 % - Accent6 2 2 11 2" xfId="7971"/>
    <cellStyle name="20 % - Accent6 2 2 12" xfId="2468"/>
    <cellStyle name="20 % - Accent6 2 2 12 2" xfId="8756"/>
    <cellStyle name="20 % - Accent6 2 2 13" xfId="3257"/>
    <cellStyle name="20 % - Accent6 2 2 13 2" xfId="9545"/>
    <cellStyle name="20 % - Accent6 2 2 14" xfId="4046"/>
    <cellStyle name="20 % - Accent6 2 2 14 2" xfId="10331"/>
    <cellStyle name="20 % - Accent6 2 2 15" xfId="4832"/>
    <cellStyle name="20 % - Accent6 2 2 15 2" xfId="11117"/>
    <cellStyle name="20 % - Accent6 2 2 16" xfId="5616"/>
    <cellStyle name="20 % - Accent6 2 2 16 2" xfId="11901"/>
    <cellStyle name="20 % - Accent6 2 2 17" xfId="6401"/>
    <cellStyle name="20 % - Accent6 2 2 2" xfId="130"/>
    <cellStyle name="20 % - Accent6 2 2 2 10" xfId="5644"/>
    <cellStyle name="20 % - Accent6 2 2 2 10 2" xfId="11929"/>
    <cellStyle name="20 % - Accent6 2 2 2 11" xfId="6429"/>
    <cellStyle name="20 % - Accent6 2 2 2 2" xfId="326"/>
    <cellStyle name="20 % - Accent6 2 2 2 2 10" xfId="6625"/>
    <cellStyle name="20 % - Accent6 2 2 2 2 2" xfId="723"/>
    <cellStyle name="20 % - Accent6 2 2 2 2 2 2" xfId="1514"/>
    <cellStyle name="20 % - Accent6 2 2 2 2 2 2 2" xfId="7802"/>
    <cellStyle name="20 % - Accent6 2 2 2 2 2 3" xfId="2299"/>
    <cellStyle name="20 % - Accent6 2 2 2 2 2 3 2" xfId="8587"/>
    <cellStyle name="20 % - Accent6 2 2 2 2 2 4" xfId="3084"/>
    <cellStyle name="20 % - Accent6 2 2 2 2 2 4 2" xfId="9372"/>
    <cellStyle name="20 % - Accent6 2 2 2 2 2 5" xfId="3873"/>
    <cellStyle name="20 % - Accent6 2 2 2 2 2 5 2" xfId="10161"/>
    <cellStyle name="20 % - Accent6 2 2 2 2 2 6" xfId="4662"/>
    <cellStyle name="20 % - Accent6 2 2 2 2 2 6 2" xfId="10947"/>
    <cellStyle name="20 % - Accent6 2 2 2 2 2 7" xfId="5448"/>
    <cellStyle name="20 % - Accent6 2 2 2 2 2 7 2" xfId="11733"/>
    <cellStyle name="20 % - Accent6 2 2 2 2 2 8" xfId="6232"/>
    <cellStyle name="20 % - Accent6 2 2 2 2 2 8 2" xfId="12517"/>
    <cellStyle name="20 % - Accent6 2 2 2 2 2 9" xfId="7017"/>
    <cellStyle name="20 % - Accent6 2 2 2 2 3" xfId="1122"/>
    <cellStyle name="20 % - Accent6 2 2 2 2 3 2" xfId="7410"/>
    <cellStyle name="20 % - Accent6 2 2 2 2 4" xfId="1907"/>
    <cellStyle name="20 % - Accent6 2 2 2 2 4 2" xfId="8195"/>
    <cellStyle name="20 % - Accent6 2 2 2 2 5" xfId="2692"/>
    <cellStyle name="20 % - Accent6 2 2 2 2 5 2" xfId="8980"/>
    <cellStyle name="20 % - Accent6 2 2 2 2 6" xfId="3481"/>
    <cellStyle name="20 % - Accent6 2 2 2 2 6 2" xfId="9769"/>
    <cellStyle name="20 % - Accent6 2 2 2 2 7" xfId="4270"/>
    <cellStyle name="20 % - Accent6 2 2 2 2 7 2" xfId="10555"/>
    <cellStyle name="20 % - Accent6 2 2 2 2 8" xfId="5056"/>
    <cellStyle name="20 % - Accent6 2 2 2 2 8 2" xfId="11341"/>
    <cellStyle name="20 % - Accent6 2 2 2 2 9" xfId="5840"/>
    <cellStyle name="20 % - Accent6 2 2 2 2 9 2" xfId="12125"/>
    <cellStyle name="20 % - Accent6 2 2 2 3" xfId="527"/>
    <cellStyle name="20 % - Accent6 2 2 2 3 2" xfId="1318"/>
    <cellStyle name="20 % - Accent6 2 2 2 3 2 2" xfId="7606"/>
    <cellStyle name="20 % - Accent6 2 2 2 3 3" xfId="2103"/>
    <cellStyle name="20 % - Accent6 2 2 2 3 3 2" xfId="8391"/>
    <cellStyle name="20 % - Accent6 2 2 2 3 4" xfId="2888"/>
    <cellStyle name="20 % - Accent6 2 2 2 3 4 2" xfId="9176"/>
    <cellStyle name="20 % - Accent6 2 2 2 3 5" xfId="3677"/>
    <cellStyle name="20 % - Accent6 2 2 2 3 5 2" xfId="9965"/>
    <cellStyle name="20 % - Accent6 2 2 2 3 6" xfId="4466"/>
    <cellStyle name="20 % - Accent6 2 2 2 3 6 2" xfId="10751"/>
    <cellStyle name="20 % - Accent6 2 2 2 3 7" xfId="5252"/>
    <cellStyle name="20 % - Accent6 2 2 2 3 7 2" xfId="11537"/>
    <cellStyle name="20 % - Accent6 2 2 2 3 8" xfId="6036"/>
    <cellStyle name="20 % - Accent6 2 2 2 3 8 2" xfId="12321"/>
    <cellStyle name="20 % - Accent6 2 2 2 3 9" xfId="6821"/>
    <cellStyle name="20 % - Accent6 2 2 2 4" xfId="926"/>
    <cellStyle name="20 % - Accent6 2 2 2 4 2" xfId="7214"/>
    <cellStyle name="20 % - Accent6 2 2 2 5" xfId="1711"/>
    <cellStyle name="20 % - Accent6 2 2 2 5 2" xfId="7999"/>
    <cellStyle name="20 % - Accent6 2 2 2 6" xfId="2496"/>
    <cellStyle name="20 % - Accent6 2 2 2 6 2" xfId="8784"/>
    <cellStyle name="20 % - Accent6 2 2 2 7" xfId="3285"/>
    <cellStyle name="20 % - Accent6 2 2 2 7 2" xfId="9573"/>
    <cellStyle name="20 % - Accent6 2 2 2 8" xfId="4074"/>
    <cellStyle name="20 % - Accent6 2 2 2 8 2" xfId="10359"/>
    <cellStyle name="20 % - Accent6 2 2 2 9" xfId="4860"/>
    <cellStyle name="20 % - Accent6 2 2 2 9 2" xfId="11145"/>
    <cellStyle name="20 % - Accent6 2 2 3" xfId="158"/>
    <cellStyle name="20 % - Accent6 2 2 3 10" xfId="5672"/>
    <cellStyle name="20 % - Accent6 2 2 3 10 2" xfId="11957"/>
    <cellStyle name="20 % - Accent6 2 2 3 11" xfId="6457"/>
    <cellStyle name="20 % - Accent6 2 2 3 2" xfId="354"/>
    <cellStyle name="20 % - Accent6 2 2 3 2 10" xfId="6653"/>
    <cellStyle name="20 % - Accent6 2 2 3 2 2" xfId="751"/>
    <cellStyle name="20 % - Accent6 2 2 3 2 2 2" xfId="1542"/>
    <cellStyle name="20 % - Accent6 2 2 3 2 2 2 2" xfId="7830"/>
    <cellStyle name="20 % - Accent6 2 2 3 2 2 3" xfId="2327"/>
    <cellStyle name="20 % - Accent6 2 2 3 2 2 3 2" xfId="8615"/>
    <cellStyle name="20 % - Accent6 2 2 3 2 2 4" xfId="3112"/>
    <cellStyle name="20 % - Accent6 2 2 3 2 2 4 2" xfId="9400"/>
    <cellStyle name="20 % - Accent6 2 2 3 2 2 5" xfId="3901"/>
    <cellStyle name="20 % - Accent6 2 2 3 2 2 5 2" xfId="10189"/>
    <cellStyle name="20 % - Accent6 2 2 3 2 2 6" xfId="4690"/>
    <cellStyle name="20 % - Accent6 2 2 3 2 2 6 2" xfId="10975"/>
    <cellStyle name="20 % - Accent6 2 2 3 2 2 7" xfId="5476"/>
    <cellStyle name="20 % - Accent6 2 2 3 2 2 7 2" xfId="11761"/>
    <cellStyle name="20 % - Accent6 2 2 3 2 2 8" xfId="6260"/>
    <cellStyle name="20 % - Accent6 2 2 3 2 2 8 2" xfId="12545"/>
    <cellStyle name="20 % - Accent6 2 2 3 2 2 9" xfId="7045"/>
    <cellStyle name="20 % - Accent6 2 2 3 2 3" xfId="1150"/>
    <cellStyle name="20 % - Accent6 2 2 3 2 3 2" xfId="7438"/>
    <cellStyle name="20 % - Accent6 2 2 3 2 4" xfId="1935"/>
    <cellStyle name="20 % - Accent6 2 2 3 2 4 2" xfId="8223"/>
    <cellStyle name="20 % - Accent6 2 2 3 2 5" xfId="2720"/>
    <cellStyle name="20 % - Accent6 2 2 3 2 5 2" xfId="9008"/>
    <cellStyle name="20 % - Accent6 2 2 3 2 6" xfId="3509"/>
    <cellStyle name="20 % - Accent6 2 2 3 2 6 2" xfId="9797"/>
    <cellStyle name="20 % - Accent6 2 2 3 2 7" xfId="4298"/>
    <cellStyle name="20 % - Accent6 2 2 3 2 7 2" xfId="10583"/>
    <cellStyle name="20 % - Accent6 2 2 3 2 8" xfId="5084"/>
    <cellStyle name="20 % - Accent6 2 2 3 2 8 2" xfId="11369"/>
    <cellStyle name="20 % - Accent6 2 2 3 2 9" xfId="5868"/>
    <cellStyle name="20 % - Accent6 2 2 3 2 9 2" xfId="12153"/>
    <cellStyle name="20 % - Accent6 2 2 3 3" xfId="555"/>
    <cellStyle name="20 % - Accent6 2 2 3 3 2" xfId="1346"/>
    <cellStyle name="20 % - Accent6 2 2 3 3 2 2" xfId="7634"/>
    <cellStyle name="20 % - Accent6 2 2 3 3 3" xfId="2131"/>
    <cellStyle name="20 % - Accent6 2 2 3 3 3 2" xfId="8419"/>
    <cellStyle name="20 % - Accent6 2 2 3 3 4" xfId="2916"/>
    <cellStyle name="20 % - Accent6 2 2 3 3 4 2" xfId="9204"/>
    <cellStyle name="20 % - Accent6 2 2 3 3 5" xfId="3705"/>
    <cellStyle name="20 % - Accent6 2 2 3 3 5 2" xfId="9993"/>
    <cellStyle name="20 % - Accent6 2 2 3 3 6" xfId="4494"/>
    <cellStyle name="20 % - Accent6 2 2 3 3 6 2" xfId="10779"/>
    <cellStyle name="20 % - Accent6 2 2 3 3 7" xfId="5280"/>
    <cellStyle name="20 % - Accent6 2 2 3 3 7 2" xfId="11565"/>
    <cellStyle name="20 % - Accent6 2 2 3 3 8" xfId="6064"/>
    <cellStyle name="20 % - Accent6 2 2 3 3 8 2" xfId="12349"/>
    <cellStyle name="20 % - Accent6 2 2 3 3 9" xfId="6849"/>
    <cellStyle name="20 % - Accent6 2 2 3 4" xfId="954"/>
    <cellStyle name="20 % - Accent6 2 2 3 4 2" xfId="7242"/>
    <cellStyle name="20 % - Accent6 2 2 3 5" xfId="1739"/>
    <cellStyle name="20 % - Accent6 2 2 3 5 2" xfId="8027"/>
    <cellStyle name="20 % - Accent6 2 2 3 6" xfId="2524"/>
    <cellStyle name="20 % - Accent6 2 2 3 6 2" xfId="8812"/>
    <cellStyle name="20 % - Accent6 2 2 3 7" xfId="3313"/>
    <cellStyle name="20 % - Accent6 2 2 3 7 2" xfId="9601"/>
    <cellStyle name="20 % - Accent6 2 2 3 8" xfId="4102"/>
    <cellStyle name="20 % - Accent6 2 2 3 8 2" xfId="10387"/>
    <cellStyle name="20 % - Accent6 2 2 3 9" xfId="4888"/>
    <cellStyle name="20 % - Accent6 2 2 3 9 2" xfId="11173"/>
    <cellStyle name="20 % - Accent6 2 2 4" xfId="186"/>
    <cellStyle name="20 % - Accent6 2 2 4 10" xfId="5700"/>
    <cellStyle name="20 % - Accent6 2 2 4 10 2" xfId="11985"/>
    <cellStyle name="20 % - Accent6 2 2 4 11" xfId="6485"/>
    <cellStyle name="20 % - Accent6 2 2 4 2" xfId="382"/>
    <cellStyle name="20 % - Accent6 2 2 4 2 10" xfId="6681"/>
    <cellStyle name="20 % - Accent6 2 2 4 2 2" xfId="779"/>
    <cellStyle name="20 % - Accent6 2 2 4 2 2 2" xfId="1570"/>
    <cellStyle name="20 % - Accent6 2 2 4 2 2 2 2" xfId="7858"/>
    <cellStyle name="20 % - Accent6 2 2 4 2 2 3" xfId="2355"/>
    <cellStyle name="20 % - Accent6 2 2 4 2 2 3 2" xfId="8643"/>
    <cellStyle name="20 % - Accent6 2 2 4 2 2 4" xfId="3140"/>
    <cellStyle name="20 % - Accent6 2 2 4 2 2 4 2" xfId="9428"/>
    <cellStyle name="20 % - Accent6 2 2 4 2 2 5" xfId="3929"/>
    <cellStyle name="20 % - Accent6 2 2 4 2 2 5 2" xfId="10217"/>
    <cellStyle name="20 % - Accent6 2 2 4 2 2 6" xfId="4718"/>
    <cellStyle name="20 % - Accent6 2 2 4 2 2 6 2" xfId="11003"/>
    <cellStyle name="20 % - Accent6 2 2 4 2 2 7" xfId="5504"/>
    <cellStyle name="20 % - Accent6 2 2 4 2 2 7 2" xfId="11789"/>
    <cellStyle name="20 % - Accent6 2 2 4 2 2 8" xfId="6288"/>
    <cellStyle name="20 % - Accent6 2 2 4 2 2 8 2" xfId="12573"/>
    <cellStyle name="20 % - Accent6 2 2 4 2 2 9" xfId="7073"/>
    <cellStyle name="20 % - Accent6 2 2 4 2 3" xfId="1178"/>
    <cellStyle name="20 % - Accent6 2 2 4 2 3 2" xfId="7466"/>
    <cellStyle name="20 % - Accent6 2 2 4 2 4" xfId="1963"/>
    <cellStyle name="20 % - Accent6 2 2 4 2 4 2" xfId="8251"/>
    <cellStyle name="20 % - Accent6 2 2 4 2 5" xfId="2748"/>
    <cellStyle name="20 % - Accent6 2 2 4 2 5 2" xfId="9036"/>
    <cellStyle name="20 % - Accent6 2 2 4 2 6" xfId="3537"/>
    <cellStyle name="20 % - Accent6 2 2 4 2 6 2" xfId="9825"/>
    <cellStyle name="20 % - Accent6 2 2 4 2 7" xfId="4326"/>
    <cellStyle name="20 % - Accent6 2 2 4 2 7 2" xfId="10611"/>
    <cellStyle name="20 % - Accent6 2 2 4 2 8" xfId="5112"/>
    <cellStyle name="20 % - Accent6 2 2 4 2 8 2" xfId="11397"/>
    <cellStyle name="20 % - Accent6 2 2 4 2 9" xfId="5896"/>
    <cellStyle name="20 % - Accent6 2 2 4 2 9 2" xfId="12181"/>
    <cellStyle name="20 % - Accent6 2 2 4 3" xfId="583"/>
    <cellStyle name="20 % - Accent6 2 2 4 3 2" xfId="1374"/>
    <cellStyle name="20 % - Accent6 2 2 4 3 2 2" xfId="7662"/>
    <cellStyle name="20 % - Accent6 2 2 4 3 3" xfId="2159"/>
    <cellStyle name="20 % - Accent6 2 2 4 3 3 2" xfId="8447"/>
    <cellStyle name="20 % - Accent6 2 2 4 3 4" xfId="2944"/>
    <cellStyle name="20 % - Accent6 2 2 4 3 4 2" xfId="9232"/>
    <cellStyle name="20 % - Accent6 2 2 4 3 5" xfId="3733"/>
    <cellStyle name="20 % - Accent6 2 2 4 3 5 2" xfId="10021"/>
    <cellStyle name="20 % - Accent6 2 2 4 3 6" xfId="4522"/>
    <cellStyle name="20 % - Accent6 2 2 4 3 6 2" xfId="10807"/>
    <cellStyle name="20 % - Accent6 2 2 4 3 7" xfId="5308"/>
    <cellStyle name="20 % - Accent6 2 2 4 3 7 2" xfId="11593"/>
    <cellStyle name="20 % - Accent6 2 2 4 3 8" xfId="6092"/>
    <cellStyle name="20 % - Accent6 2 2 4 3 8 2" xfId="12377"/>
    <cellStyle name="20 % - Accent6 2 2 4 3 9" xfId="6877"/>
    <cellStyle name="20 % - Accent6 2 2 4 4" xfId="982"/>
    <cellStyle name="20 % - Accent6 2 2 4 4 2" xfId="7270"/>
    <cellStyle name="20 % - Accent6 2 2 4 5" xfId="1767"/>
    <cellStyle name="20 % - Accent6 2 2 4 5 2" xfId="8055"/>
    <cellStyle name="20 % - Accent6 2 2 4 6" xfId="2552"/>
    <cellStyle name="20 % - Accent6 2 2 4 6 2" xfId="8840"/>
    <cellStyle name="20 % - Accent6 2 2 4 7" xfId="3341"/>
    <cellStyle name="20 % - Accent6 2 2 4 7 2" xfId="9629"/>
    <cellStyle name="20 % - Accent6 2 2 4 8" xfId="4130"/>
    <cellStyle name="20 % - Accent6 2 2 4 8 2" xfId="10415"/>
    <cellStyle name="20 % - Accent6 2 2 4 9" xfId="4916"/>
    <cellStyle name="20 % - Accent6 2 2 4 9 2" xfId="11201"/>
    <cellStyle name="20 % - Accent6 2 2 5" xfId="214"/>
    <cellStyle name="20 % - Accent6 2 2 5 10" xfId="5728"/>
    <cellStyle name="20 % - Accent6 2 2 5 10 2" xfId="12013"/>
    <cellStyle name="20 % - Accent6 2 2 5 11" xfId="6513"/>
    <cellStyle name="20 % - Accent6 2 2 5 2" xfId="410"/>
    <cellStyle name="20 % - Accent6 2 2 5 2 10" xfId="6709"/>
    <cellStyle name="20 % - Accent6 2 2 5 2 2" xfId="807"/>
    <cellStyle name="20 % - Accent6 2 2 5 2 2 2" xfId="1598"/>
    <cellStyle name="20 % - Accent6 2 2 5 2 2 2 2" xfId="7886"/>
    <cellStyle name="20 % - Accent6 2 2 5 2 2 3" xfId="2383"/>
    <cellStyle name="20 % - Accent6 2 2 5 2 2 3 2" xfId="8671"/>
    <cellStyle name="20 % - Accent6 2 2 5 2 2 4" xfId="3168"/>
    <cellStyle name="20 % - Accent6 2 2 5 2 2 4 2" xfId="9456"/>
    <cellStyle name="20 % - Accent6 2 2 5 2 2 5" xfId="3957"/>
    <cellStyle name="20 % - Accent6 2 2 5 2 2 5 2" xfId="10245"/>
    <cellStyle name="20 % - Accent6 2 2 5 2 2 6" xfId="4746"/>
    <cellStyle name="20 % - Accent6 2 2 5 2 2 6 2" xfId="11031"/>
    <cellStyle name="20 % - Accent6 2 2 5 2 2 7" xfId="5532"/>
    <cellStyle name="20 % - Accent6 2 2 5 2 2 7 2" xfId="11817"/>
    <cellStyle name="20 % - Accent6 2 2 5 2 2 8" xfId="6316"/>
    <cellStyle name="20 % - Accent6 2 2 5 2 2 8 2" xfId="12601"/>
    <cellStyle name="20 % - Accent6 2 2 5 2 2 9" xfId="7101"/>
    <cellStyle name="20 % - Accent6 2 2 5 2 3" xfId="1206"/>
    <cellStyle name="20 % - Accent6 2 2 5 2 3 2" xfId="7494"/>
    <cellStyle name="20 % - Accent6 2 2 5 2 4" xfId="1991"/>
    <cellStyle name="20 % - Accent6 2 2 5 2 4 2" xfId="8279"/>
    <cellStyle name="20 % - Accent6 2 2 5 2 5" xfId="2776"/>
    <cellStyle name="20 % - Accent6 2 2 5 2 5 2" xfId="9064"/>
    <cellStyle name="20 % - Accent6 2 2 5 2 6" xfId="3565"/>
    <cellStyle name="20 % - Accent6 2 2 5 2 6 2" xfId="9853"/>
    <cellStyle name="20 % - Accent6 2 2 5 2 7" xfId="4354"/>
    <cellStyle name="20 % - Accent6 2 2 5 2 7 2" xfId="10639"/>
    <cellStyle name="20 % - Accent6 2 2 5 2 8" xfId="5140"/>
    <cellStyle name="20 % - Accent6 2 2 5 2 8 2" xfId="11425"/>
    <cellStyle name="20 % - Accent6 2 2 5 2 9" xfId="5924"/>
    <cellStyle name="20 % - Accent6 2 2 5 2 9 2" xfId="12209"/>
    <cellStyle name="20 % - Accent6 2 2 5 3" xfId="611"/>
    <cellStyle name="20 % - Accent6 2 2 5 3 2" xfId="1402"/>
    <cellStyle name="20 % - Accent6 2 2 5 3 2 2" xfId="7690"/>
    <cellStyle name="20 % - Accent6 2 2 5 3 3" xfId="2187"/>
    <cellStyle name="20 % - Accent6 2 2 5 3 3 2" xfId="8475"/>
    <cellStyle name="20 % - Accent6 2 2 5 3 4" xfId="2972"/>
    <cellStyle name="20 % - Accent6 2 2 5 3 4 2" xfId="9260"/>
    <cellStyle name="20 % - Accent6 2 2 5 3 5" xfId="3761"/>
    <cellStyle name="20 % - Accent6 2 2 5 3 5 2" xfId="10049"/>
    <cellStyle name="20 % - Accent6 2 2 5 3 6" xfId="4550"/>
    <cellStyle name="20 % - Accent6 2 2 5 3 6 2" xfId="10835"/>
    <cellStyle name="20 % - Accent6 2 2 5 3 7" xfId="5336"/>
    <cellStyle name="20 % - Accent6 2 2 5 3 7 2" xfId="11621"/>
    <cellStyle name="20 % - Accent6 2 2 5 3 8" xfId="6120"/>
    <cellStyle name="20 % - Accent6 2 2 5 3 8 2" xfId="12405"/>
    <cellStyle name="20 % - Accent6 2 2 5 3 9" xfId="6905"/>
    <cellStyle name="20 % - Accent6 2 2 5 4" xfId="1010"/>
    <cellStyle name="20 % - Accent6 2 2 5 4 2" xfId="7298"/>
    <cellStyle name="20 % - Accent6 2 2 5 5" xfId="1795"/>
    <cellStyle name="20 % - Accent6 2 2 5 5 2" xfId="8083"/>
    <cellStyle name="20 % - Accent6 2 2 5 6" xfId="2580"/>
    <cellStyle name="20 % - Accent6 2 2 5 6 2" xfId="8868"/>
    <cellStyle name="20 % - Accent6 2 2 5 7" xfId="3369"/>
    <cellStyle name="20 % - Accent6 2 2 5 7 2" xfId="9657"/>
    <cellStyle name="20 % - Accent6 2 2 5 8" xfId="4158"/>
    <cellStyle name="20 % - Accent6 2 2 5 8 2" xfId="10443"/>
    <cellStyle name="20 % - Accent6 2 2 5 9" xfId="4944"/>
    <cellStyle name="20 % - Accent6 2 2 5 9 2" xfId="11229"/>
    <cellStyle name="20 % - Accent6 2 2 6" xfId="242"/>
    <cellStyle name="20 % - Accent6 2 2 6 10" xfId="5756"/>
    <cellStyle name="20 % - Accent6 2 2 6 10 2" xfId="12041"/>
    <cellStyle name="20 % - Accent6 2 2 6 11" xfId="6541"/>
    <cellStyle name="20 % - Accent6 2 2 6 2" xfId="438"/>
    <cellStyle name="20 % - Accent6 2 2 6 2 10" xfId="6737"/>
    <cellStyle name="20 % - Accent6 2 2 6 2 2" xfId="835"/>
    <cellStyle name="20 % - Accent6 2 2 6 2 2 2" xfId="1626"/>
    <cellStyle name="20 % - Accent6 2 2 6 2 2 2 2" xfId="7914"/>
    <cellStyle name="20 % - Accent6 2 2 6 2 2 3" xfId="2411"/>
    <cellStyle name="20 % - Accent6 2 2 6 2 2 3 2" xfId="8699"/>
    <cellStyle name="20 % - Accent6 2 2 6 2 2 4" xfId="3196"/>
    <cellStyle name="20 % - Accent6 2 2 6 2 2 4 2" xfId="9484"/>
    <cellStyle name="20 % - Accent6 2 2 6 2 2 5" xfId="3985"/>
    <cellStyle name="20 % - Accent6 2 2 6 2 2 5 2" xfId="10273"/>
    <cellStyle name="20 % - Accent6 2 2 6 2 2 6" xfId="4774"/>
    <cellStyle name="20 % - Accent6 2 2 6 2 2 6 2" xfId="11059"/>
    <cellStyle name="20 % - Accent6 2 2 6 2 2 7" xfId="5560"/>
    <cellStyle name="20 % - Accent6 2 2 6 2 2 7 2" xfId="11845"/>
    <cellStyle name="20 % - Accent6 2 2 6 2 2 8" xfId="6344"/>
    <cellStyle name="20 % - Accent6 2 2 6 2 2 8 2" xfId="12629"/>
    <cellStyle name="20 % - Accent6 2 2 6 2 2 9" xfId="7129"/>
    <cellStyle name="20 % - Accent6 2 2 6 2 3" xfId="1234"/>
    <cellStyle name="20 % - Accent6 2 2 6 2 3 2" xfId="7522"/>
    <cellStyle name="20 % - Accent6 2 2 6 2 4" xfId="2019"/>
    <cellStyle name="20 % - Accent6 2 2 6 2 4 2" xfId="8307"/>
    <cellStyle name="20 % - Accent6 2 2 6 2 5" xfId="2804"/>
    <cellStyle name="20 % - Accent6 2 2 6 2 5 2" xfId="9092"/>
    <cellStyle name="20 % - Accent6 2 2 6 2 6" xfId="3593"/>
    <cellStyle name="20 % - Accent6 2 2 6 2 6 2" xfId="9881"/>
    <cellStyle name="20 % - Accent6 2 2 6 2 7" xfId="4382"/>
    <cellStyle name="20 % - Accent6 2 2 6 2 7 2" xfId="10667"/>
    <cellStyle name="20 % - Accent6 2 2 6 2 8" xfId="5168"/>
    <cellStyle name="20 % - Accent6 2 2 6 2 8 2" xfId="11453"/>
    <cellStyle name="20 % - Accent6 2 2 6 2 9" xfId="5952"/>
    <cellStyle name="20 % - Accent6 2 2 6 2 9 2" xfId="12237"/>
    <cellStyle name="20 % - Accent6 2 2 6 3" xfId="639"/>
    <cellStyle name="20 % - Accent6 2 2 6 3 2" xfId="1430"/>
    <cellStyle name="20 % - Accent6 2 2 6 3 2 2" xfId="7718"/>
    <cellStyle name="20 % - Accent6 2 2 6 3 3" xfId="2215"/>
    <cellStyle name="20 % - Accent6 2 2 6 3 3 2" xfId="8503"/>
    <cellStyle name="20 % - Accent6 2 2 6 3 4" xfId="3000"/>
    <cellStyle name="20 % - Accent6 2 2 6 3 4 2" xfId="9288"/>
    <cellStyle name="20 % - Accent6 2 2 6 3 5" xfId="3789"/>
    <cellStyle name="20 % - Accent6 2 2 6 3 5 2" xfId="10077"/>
    <cellStyle name="20 % - Accent6 2 2 6 3 6" xfId="4578"/>
    <cellStyle name="20 % - Accent6 2 2 6 3 6 2" xfId="10863"/>
    <cellStyle name="20 % - Accent6 2 2 6 3 7" xfId="5364"/>
    <cellStyle name="20 % - Accent6 2 2 6 3 7 2" xfId="11649"/>
    <cellStyle name="20 % - Accent6 2 2 6 3 8" xfId="6148"/>
    <cellStyle name="20 % - Accent6 2 2 6 3 8 2" xfId="12433"/>
    <cellStyle name="20 % - Accent6 2 2 6 3 9" xfId="6933"/>
    <cellStyle name="20 % - Accent6 2 2 6 4" xfId="1038"/>
    <cellStyle name="20 % - Accent6 2 2 6 4 2" xfId="7326"/>
    <cellStyle name="20 % - Accent6 2 2 6 5" xfId="1823"/>
    <cellStyle name="20 % - Accent6 2 2 6 5 2" xfId="8111"/>
    <cellStyle name="20 % - Accent6 2 2 6 6" xfId="2608"/>
    <cellStyle name="20 % - Accent6 2 2 6 6 2" xfId="8896"/>
    <cellStyle name="20 % - Accent6 2 2 6 7" xfId="3397"/>
    <cellStyle name="20 % - Accent6 2 2 6 7 2" xfId="9685"/>
    <cellStyle name="20 % - Accent6 2 2 6 8" xfId="4186"/>
    <cellStyle name="20 % - Accent6 2 2 6 8 2" xfId="10471"/>
    <cellStyle name="20 % - Accent6 2 2 6 9" xfId="4972"/>
    <cellStyle name="20 % - Accent6 2 2 6 9 2" xfId="11257"/>
    <cellStyle name="20 % - Accent6 2 2 7" xfId="270"/>
    <cellStyle name="20 % - Accent6 2 2 7 10" xfId="5784"/>
    <cellStyle name="20 % - Accent6 2 2 7 10 2" xfId="12069"/>
    <cellStyle name="20 % - Accent6 2 2 7 11" xfId="6569"/>
    <cellStyle name="20 % - Accent6 2 2 7 2" xfId="466"/>
    <cellStyle name="20 % - Accent6 2 2 7 2 10" xfId="6765"/>
    <cellStyle name="20 % - Accent6 2 2 7 2 2" xfId="863"/>
    <cellStyle name="20 % - Accent6 2 2 7 2 2 2" xfId="1654"/>
    <cellStyle name="20 % - Accent6 2 2 7 2 2 2 2" xfId="7942"/>
    <cellStyle name="20 % - Accent6 2 2 7 2 2 3" xfId="2439"/>
    <cellStyle name="20 % - Accent6 2 2 7 2 2 3 2" xfId="8727"/>
    <cellStyle name="20 % - Accent6 2 2 7 2 2 4" xfId="3224"/>
    <cellStyle name="20 % - Accent6 2 2 7 2 2 4 2" xfId="9512"/>
    <cellStyle name="20 % - Accent6 2 2 7 2 2 5" xfId="4013"/>
    <cellStyle name="20 % - Accent6 2 2 7 2 2 5 2" xfId="10301"/>
    <cellStyle name="20 % - Accent6 2 2 7 2 2 6" xfId="4802"/>
    <cellStyle name="20 % - Accent6 2 2 7 2 2 6 2" xfId="11087"/>
    <cellStyle name="20 % - Accent6 2 2 7 2 2 7" xfId="5588"/>
    <cellStyle name="20 % - Accent6 2 2 7 2 2 7 2" xfId="11873"/>
    <cellStyle name="20 % - Accent6 2 2 7 2 2 8" xfId="6372"/>
    <cellStyle name="20 % - Accent6 2 2 7 2 2 8 2" xfId="12657"/>
    <cellStyle name="20 % - Accent6 2 2 7 2 2 9" xfId="7157"/>
    <cellStyle name="20 % - Accent6 2 2 7 2 3" xfId="1262"/>
    <cellStyle name="20 % - Accent6 2 2 7 2 3 2" xfId="7550"/>
    <cellStyle name="20 % - Accent6 2 2 7 2 4" xfId="2047"/>
    <cellStyle name="20 % - Accent6 2 2 7 2 4 2" xfId="8335"/>
    <cellStyle name="20 % - Accent6 2 2 7 2 5" xfId="2832"/>
    <cellStyle name="20 % - Accent6 2 2 7 2 5 2" xfId="9120"/>
    <cellStyle name="20 % - Accent6 2 2 7 2 6" xfId="3621"/>
    <cellStyle name="20 % - Accent6 2 2 7 2 6 2" xfId="9909"/>
    <cellStyle name="20 % - Accent6 2 2 7 2 7" xfId="4410"/>
    <cellStyle name="20 % - Accent6 2 2 7 2 7 2" xfId="10695"/>
    <cellStyle name="20 % - Accent6 2 2 7 2 8" xfId="5196"/>
    <cellStyle name="20 % - Accent6 2 2 7 2 8 2" xfId="11481"/>
    <cellStyle name="20 % - Accent6 2 2 7 2 9" xfId="5980"/>
    <cellStyle name="20 % - Accent6 2 2 7 2 9 2" xfId="12265"/>
    <cellStyle name="20 % - Accent6 2 2 7 3" xfId="667"/>
    <cellStyle name="20 % - Accent6 2 2 7 3 2" xfId="1458"/>
    <cellStyle name="20 % - Accent6 2 2 7 3 2 2" xfId="7746"/>
    <cellStyle name="20 % - Accent6 2 2 7 3 3" xfId="2243"/>
    <cellStyle name="20 % - Accent6 2 2 7 3 3 2" xfId="8531"/>
    <cellStyle name="20 % - Accent6 2 2 7 3 4" xfId="3028"/>
    <cellStyle name="20 % - Accent6 2 2 7 3 4 2" xfId="9316"/>
    <cellStyle name="20 % - Accent6 2 2 7 3 5" xfId="3817"/>
    <cellStyle name="20 % - Accent6 2 2 7 3 5 2" xfId="10105"/>
    <cellStyle name="20 % - Accent6 2 2 7 3 6" xfId="4606"/>
    <cellStyle name="20 % - Accent6 2 2 7 3 6 2" xfId="10891"/>
    <cellStyle name="20 % - Accent6 2 2 7 3 7" xfId="5392"/>
    <cellStyle name="20 % - Accent6 2 2 7 3 7 2" xfId="11677"/>
    <cellStyle name="20 % - Accent6 2 2 7 3 8" xfId="6176"/>
    <cellStyle name="20 % - Accent6 2 2 7 3 8 2" xfId="12461"/>
    <cellStyle name="20 % - Accent6 2 2 7 3 9" xfId="6961"/>
    <cellStyle name="20 % - Accent6 2 2 7 4" xfId="1066"/>
    <cellStyle name="20 % - Accent6 2 2 7 4 2" xfId="7354"/>
    <cellStyle name="20 % - Accent6 2 2 7 5" xfId="1851"/>
    <cellStyle name="20 % - Accent6 2 2 7 5 2" xfId="8139"/>
    <cellStyle name="20 % - Accent6 2 2 7 6" xfId="2636"/>
    <cellStyle name="20 % - Accent6 2 2 7 6 2" xfId="8924"/>
    <cellStyle name="20 % - Accent6 2 2 7 7" xfId="3425"/>
    <cellStyle name="20 % - Accent6 2 2 7 7 2" xfId="9713"/>
    <cellStyle name="20 % - Accent6 2 2 7 8" xfId="4214"/>
    <cellStyle name="20 % - Accent6 2 2 7 8 2" xfId="10499"/>
    <cellStyle name="20 % - Accent6 2 2 7 9" xfId="5000"/>
    <cellStyle name="20 % - Accent6 2 2 7 9 2" xfId="11285"/>
    <cellStyle name="20 % - Accent6 2 2 8" xfId="298"/>
    <cellStyle name="20 % - Accent6 2 2 8 10" xfId="6597"/>
    <cellStyle name="20 % - Accent6 2 2 8 2" xfId="695"/>
    <cellStyle name="20 % - Accent6 2 2 8 2 2" xfId="1486"/>
    <cellStyle name="20 % - Accent6 2 2 8 2 2 2" xfId="7774"/>
    <cellStyle name="20 % - Accent6 2 2 8 2 3" xfId="2271"/>
    <cellStyle name="20 % - Accent6 2 2 8 2 3 2" xfId="8559"/>
    <cellStyle name="20 % - Accent6 2 2 8 2 4" xfId="3056"/>
    <cellStyle name="20 % - Accent6 2 2 8 2 4 2" xfId="9344"/>
    <cellStyle name="20 % - Accent6 2 2 8 2 5" xfId="3845"/>
    <cellStyle name="20 % - Accent6 2 2 8 2 5 2" xfId="10133"/>
    <cellStyle name="20 % - Accent6 2 2 8 2 6" xfId="4634"/>
    <cellStyle name="20 % - Accent6 2 2 8 2 6 2" xfId="10919"/>
    <cellStyle name="20 % - Accent6 2 2 8 2 7" xfId="5420"/>
    <cellStyle name="20 % - Accent6 2 2 8 2 7 2" xfId="11705"/>
    <cellStyle name="20 % - Accent6 2 2 8 2 8" xfId="6204"/>
    <cellStyle name="20 % - Accent6 2 2 8 2 8 2" xfId="12489"/>
    <cellStyle name="20 % - Accent6 2 2 8 2 9" xfId="6989"/>
    <cellStyle name="20 % - Accent6 2 2 8 3" xfId="1094"/>
    <cellStyle name="20 % - Accent6 2 2 8 3 2" xfId="7382"/>
    <cellStyle name="20 % - Accent6 2 2 8 4" xfId="1879"/>
    <cellStyle name="20 % - Accent6 2 2 8 4 2" xfId="8167"/>
    <cellStyle name="20 % - Accent6 2 2 8 5" xfId="2664"/>
    <cellStyle name="20 % - Accent6 2 2 8 5 2" xfId="8952"/>
    <cellStyle name="20 % - Accent6 2 2 8 6" xfId="3453"/>
    <cellStyle name="20 % - Accent6 2 2 8 6 2" xfId="9741"/>
    <cellStyle name="20 % - Accent6 2 2 8 7" xfId="4242"/>
    <cellStyle name="20 % - Accent6 2 2 8 7 2" xfId="10527"/>
    <cellStyle name="20 % - Accent6 2 2 8 8" xfId="5028"/>
    <cellStyle name="20 % - Accent6 2 2 8 8 2" xfId="11313"/>
    <cellStyle name="20 % - Accent6 2 2 8 9" xfId="5812"/>
    <cellStyle name="20 % - Accent6 2 2 8 9 2" xfId="12097"/>
    <cellStyle name="20 % - Accent6 2 2 9" xfId="499"/>
    <cellStyle name="20 % - Accent6 2 2 9 2" xfId="1290"/>
    <cellStyle name="20 % - Accent6 2 2 9 2 2" xfId="7578"/>
    <cellStyle name="20 % - Accent6 2 2 9 3" xfId="2075"/>
    <cellStyle name="20 % - Accent6 2 2 9 3 2" xfId="8363"/>
    <cellStyle name="20 % - Accent6 2 2 9 4" xfId="2860"/>
    <cellStyle name="20 % - Accent6 2 2 9 4 2" xfId="9148"/>
    <cellStyle name="20 % - Accent6 2 2 9 5" xfId="3649"/>
    <cellStyle name="20 % - Accent6 2 2 9 5 2" xfId="9937"/>
    <cellStyle name="20 % - Accent6 2 2 9 6" xfId="4438"/>
    <cellStyle name="20 % - Accent6 2 2 9 6 2" xfId="10723"/>
    <cellStyle name="20 % - Accent6 2 2 9 7" xfId="5224"/>
    <cellStyle name="20 % - Accent6 2 2 9 7 2" xfId="11509"/>
    <cellStyle name="20 % - Accent6 2 2 9 8" xfId="6008"/>
    <cellStyle name="20 % - Accent6 2 2 9 8 2" xfId="12293"/>
    <cellStyle name="20 % - Accent6 2 2 9 9" xfId="6793"/>
    <cellStyle name="20 % - Accent6 2 3" xfId="115"/>
    <cellStyle name="20 % - Accent6 2 3 10" xfId="5630"/>
    <cellStyle name="20 % - Accent6 2 3 10 2" xfId="11915"/>
    <cellStyle name="20 % - Accent6 2 3 11" xfId="6415"/>
    <cellStyle name="20 % - Accent6 2 3 2" xfId="312"/>
    <cellStyle name="20 % - Accent6 2 3 2 10" xfId="6611"/>
    <cellStyle name="20 % - Accent6 2 3 2 2" xfId="709"/>
    <cellStyle name="20 % - Accent6 2 3 2 2 2" xfId="1500"/>
    <cellStyle name="20 % - Accent6 2 3 2 2 2 2" xfId="7788"/>
    <cellStyle name="20 % - Accent6 2 3 2 2 3" xfId="2285"/>
    <cellStyle name="20 % - Accent6 2 3 2 2 3 2" xfId="8573"/>
    <cellStyle name="20 % - Accent6 2 3 2 2 4" xfId="3070"/>
    <cellStyle name="20 % - Accent6 2 3 2 2 4 2" xfId="9358"/>
    <cellStyle name="20 % - Accent6 2 3 2 2 5" xfId="3859"/>
    <cellStyle name="20 % - Accent6 2 3 2 2 5 2" xfId="10147"/>
    <cellStyle name="20 % - Accent6 2 3 2 2 6" xfId="4648"/>
    <cellStyle name="20 % - Accent6 2 3 2 2 6 2" xfId="10933"/>
    <cellStyle name="20 % - Accent6 2 3 2 2 7" xfId="5434"/>
    <cellStyle name="20 % - Accent6 2 3 2 2 7 2" xfId="11719"/>
    <cellStyle name="20 % - Accent6 2 3 2 2 8" xfId="6218"/>
    <cellStyle name="20 % - Accent6 2 3 2 2 8 2" xfId="12503"/>
    <cellStyle name="20 % - Accent6 2 3 2 2 9" xfId="7003"/>
    <cellStyle name="20 % - Accent6 2 3 2 3" xfId="1108"/>
    <cellStyle name="20 % - Accent6 2 3 2 3 2" xfId="7396"/>
    <cellStyle name="20 % - Accent6 2 3 2 4" xfId="1893"/>
    <cellStyle name="20 % - Accent6 2 3 2 4 2" xfId="8181"/>
    <cellStyle name="20 % - Accent6 2 3 2 5" xfId="2678"/>
    <cellStyle name="20 % - Accent6 2 3 2 5 2" xfId="8966"/>
    <cellStyle name="20 % - Accent6 2 3 2 6" xfId="3467"/>
    <cellStyle name="20 % - Accent6 2 3 2 6 2" xfId="9755"/>
    <cellStyle name="20 % - Accent6 2 3 2 7" xfId="4256"/>
    <cellStyle name="20 % - Accent6 2 3 2 7 2" xfId="10541"/>
    <cellStyle name="20 % - Accent6 2 3 2 8" xfId="5042"/>
    <cellStyle name="20 % - Accent6 2 3 2 8 2" xfId="11327"/>
    <cellStyle name="20 % - Accent6 2 3 2 9" xfId="5826"/>
    <cellStyle name="20 % - Accent6 2 3 2 9 2" xfId="12111"/>
    <cellStyle name="20 % - Accent6 2 3 3" xfId="513"/>
    <cellStyle name="20 % - Accent6 2 3 3 2" xfId="1304"/>
    <cellStyle name="20 % - Accent6 2 3 3 2 2" xfId="7592"/>
    <cellStyle name="20 % - Accent6 2 3 3 3" xfId="2089"/>
    <cellStyle name="20 % - Accent6 2 3 3 3 2" xfId="8377"/>
    <cellStyle name="20 % - Accent6 2 3 3 4" xfId="2874"/>
    <cellStyle name="20 % - Accent6 2 3 3 4 2" xfId="9162"/>
    <cellStyle name="20 % - Accent6 2 3 3 5" xfId="3663"/>
    <cellStyle name="20 % - Accent6 2 3 3 5 2" xfId="9951"/>
    <cellStyle name="20 % - Accent6 2 3 3 6" xfId="4452"/>
    <cellStyle name="20 % - Accent6 2 3 3 6 2" xfId="10737"/>
    <cellStyle name="20 % - Accent6 2 3 3 7" xfId="5238"/>
    <cellStyle name="20 % - Accent6 2 3 3 7 2" xfId="11523"/>
    <cellStyle name="20 % - Accent6 2 3 3 8" xfId="6022"/>
    <cellStyle name="20 % - Accent6 2 3 3 8 2" xfId="12307"/>
    <cellStyle name="20 % - Accent6 2 3 3 9" xfId="6807"/>
    <cellStyle name="20 % - Accent6 2 3 4" xfId="912"/>
    <cellStyle name="20 % - Accent6 2 3 4 2" xfId="7200"/>
    <cellStyle name="20 % - Accent6 2 3 5" xfId="1697"/>
    <cellStyle name="20 % - Accent6 2 3 5 2" xfId="7985"/>
    <cellStyle name="20 % - Accent6 2 3 6" xfId="2482"/>
    <cellStyle name="20 % - Accent6 2 3 6 2" xfId="8770"/>
    <cellStyle name="20 % - Accent6 2 3 7" xfId="3271"/>
    <cellStyle name="20 % - Accent6 2 3 7 2" xfId="9559"/>
    <cellStyle name="20 % - Accent6 2 3 8" xfId="4060"/>
    <cellStyle name="20 % - Accent6 2 3 8 2" xfId="10345"/>
    <cellStyle name="20 % - Accent6 2 3 9" xfId="4846"/>
    <cellStyle name="20 % - Accent6 2 3 9 2" xfId="11131"/>
    <cellStyle name="20 % - Accent6 2 4" xfId="144"/>
    <cellStyle name="20 % - Accent6 2 4 10" xfId="5658"/>
    <cellStyle name="20 % - Accent6 2 4 10 2" xfId="11943"/>
    <cellStyle name="20 % - Accent6 2 4 11" xfId="6443"/>
    <cellStyle name="20 % - Accent6 2 4 2" xfId="340"/>
    <cellStyle name="20 % - Accent6 2 4 2 10" xfId="6639"/>
    <cellStyle name="20 % - Accent6 2 4 2 2" xfId="737"/>
    <cellStyle name="20 % - Accent6 2 4 2 2 2" xfId="1528"/>
    <cellStyle name="20 % - Accent6 2 4 2 2 2 2" xfId="7816"/>
    <cellStyle name="20 % - Accent6 2 4 2 2 3" xfId="2313"/>
    <cellStyle name="20 % - Accent6 2 4 2 2 3 2" xfId="8601"/>
    <cellStyle name="20 % - Accent6 2 4 2 2 4" xfId="3098"/>
    <cellStyle name="20 % - Accent6 2 4 2 2 4 2" xfId="9386"/>
    <cellStyle name="20 % - Accent6 2 4 2 2 5" xfId="3887"/>
    <cellStyle name="20 % - Accent6 2 4 2 2 5 2" xfId="10175"/>
    <cellStyle name="20 % - Accent6 2 4 2 2 6" xfId="4676"/>
    <cellStyle name="20 % - Accent6 2 4 2 2 6 2" xfId="10961"/>
    <cellStyle name="20 % - Accent6 2 4 2 2 7" xfId="5462"/>
    <cellStyle name="20 % - Accent6 2 4 2 2 7 2" xfId="11747"/>
    <cellStyle name="20 % - Accent6 2 4 2 2 8" xfId="6246"/>
    <cellStyle name="20 % - Accent6 2 4 2 2 8 2" xfId="12531"/>
    <cellStyle name="20 % - Accent6 2 4 2 2 9" xfId="7031"/>
    <cellStyle name="20 % - Accent6 2 4 2 3" xfId="1136"/>
    <cellStyle name="20 % - Accent6 2 4 2 3 2" xfId="7424"/>
    <cellStyle name="20 % - Accent6 2 4 2 4" xfId="1921"/>
    <cellStyle name="20 % - Accent6 2 4 2 4 2" xfId="8209"/>
    <cellStyle name="20 % - Accent6 2 4 2 5" xfId="2706"/>
    <cellStyle name="20 % - Accent6 2 4 2 5 2" xfId="8994"/>
    <cellStyle name="20 % - Accent6 2 4 2 6" xfId="3495"/>
    <cellStyle name="20 % - Accent6 2 4 2 6 2" xfId="9783"/>
    <cellStyle name="20 % - Accent6 2 4 2 7" xfId="4284"/>
    <cellStyle name="20 % - Accent6 2 4 2 7 2" xfId="10569"/>
    <cellStyle name="20 % - Accent6 2 4 2 8" xfId="5070"/>
    <cellStyle name="20 % - Accent6 2 4 2 8 2" xfId="11355"/>
    <cellStyle name="20 % - Accent6 2 4 2 9" xfId="5854"/>
    <cellStyle name="20 % - Accent6 2 4 2 9 2" xfId="12139"/>
    <cellStyle name="20 % - Accent6 2 4 3" xfId="541"/>
    <cellStyle name="20 % - Accent6 2 4 3 2" xfId="1332"/>
    <cellStyle name="20 % - Accent6 2 4 3 2 2" xfId="7620"/>
    <cellStyle name="20 % - Accent6 2 4 3 3" xfId="2117"/>
    <cellStyle name="20 % - Accent6 2 4 3 3 2" xfId="8405"/>
    <cellStyle name="20 % - Accent6 2 4 3 4" xfId="2902"/>
    <cellStyle name="20 % - Accent6 2 4 3 4 2" xfId="9190"/>
    <cellStyle name="20 % - Accent6 2 4 3 5" xfId="3691"/>
    <cellStyle name="20 % - Accent6 2 4 3 5 2" xfId="9979"/>
    <cellStyle name="20 % - Accent6 2 4 3 6" xfId="4480"/>
    <cellStyle name="20 % - Accent6 2 4 3 6 2" xfId="10765"/>
    <cellStyle name="20 % - Accent6 2 4 3 7" xfId="5266"/>
    <cellStyle name="20 % - Accent6 2 4 3 7 2" xfId="11551"/>
    <cellStyle name="20 % - Accent6 2 4 3 8" xfId="6050"/>
    <cellStyle name="20 % - Accent6 2 4 3 8 2" xfId="12335"/>
    <cellStyle name="20 % - Accent6 2 4 3 9" xfId="6835"/>
    <cellStyle name="20 % - Accent6 2 4 4" xfId="940"/>
    <cellStyle name="20 % - Accent6 2 4 4 2" xfId="7228"/>
    <cellStyle name="20 % - Accent6 2 4 5" xfId="1725"/>
    <cellStyle name="20 % - Accent6 2 4 5 2" xfId="8013"/>
    <cellStyle name="20 % - Accent6 2 4 6" xfId="2510"/>
    <cellStyle name="20 % - Accent6 2 4 6 2" xfId="8798"/>
    <cellStyle name="20 % - Accent6 2 4 7" xfId="3299"/>
    <cellStyle name="20 % - Accent6 2 4 7 2" xfId="9587"/>
    <cellStyle name="20 % - Accent6 2 4 8" xfId="4088"/>
    <cellStyle name="20 % - Accent6 2 4 8 2" xfId="10373"/>
    <cellStyle name="20 % - Accent6 2 4 9" xfId="4874"/>
    <cellStyle name="20 % - Accent6 2 4 9 2" xfId="11159"/>
    <cellStyle name="20 % - Accent6 2 5" xfId="172"/>
    <cellStyle name="20 % - Accent6 2 5 10" xfId="5686"/>
    <cellStyle name="20 % - Accent6 2 5 10 2" xfId="11971"/>
    <cellStyle name="20 % - Accent6 2 5 11" xfId="6471"/>
    <cellStyle name="20 % - Accent6 2 5 2" xfId="368"/>
    <cellStyle name="20 % - Accent6 2 5 2 10" xfId="6667"/>
    <cellStyle name="20 % - Accent6 2 5 2 2" xfId="765"/>
    <cellStyle name="20 % - Accent6 2 5 2 2 2" xfId="1556"/>
    <cellStyle name="20 % - Accent6 2 5 2 2 2 2" xfId="7844"/>
    <cellStyle name="20 % - Accent6 2 5 2 2 3" xfId="2341"/>
    <cellStyle name="20 % - Accent6 2 5 2 2 3 2" xfId="8629"/>
    <cellStyle name="20 % - Accent6 2 5 2 2 4" xfId="3126"/>
    <cellStyle name="20 % - Accent6 2 5 2 2 4 2" xfId="9414"/>
    <cellStyle name="20 % - Accent6 2 5 2 2 5" xfId="3915"/>
    <cellStyle name="20 % - Accent6 2 5 2 2 5 2" xfId="10203"/>
    <cellStyle name="20 % - Accent6 2 5 2 2 6" xfId="4704"/>
    <cellStyle name="20 % - Accent6 2 5 2 2 6 2" xfId="10989"/>
    <cellStyle name="20 % - Accent6 2 5 2 2 7" xfId="5490"/>
    <cellStyle name="20 % - Accent6 2 5 2 2 7 2" xfId="11775"/>
    <cellStyle name="20 % - Accent6 2 5 2 2 8" xfId="6274"/>
    <cellStyle name="20 % - Accent6 2 5 2 2 8 2" xfId="12559"/>
    <cellStyle name="20 % - Accent6 2 5 2 2 9" xfId="7059"/>
    <cellStyle name="20 % - Accent6 2 5 2 3" xfId="1164"/>
    <cellStyle name="20 % - Accent6 2 5 2 3 2" xfId="7452"/>
    <cellStyle name="20 % - Accent6 2 5 2 4" xfId="1949"/>
    <cellStyle name="20 % - Accent6 2 5 2 4 2" xfId="8237"/>
    <cellStyle name="20 % - Accent6 2 5 2 5" xfId="2734"/>
    <cellStyle name="20 % - Accent6 2 5 2 5 2" xfId="9022"/>
    <cellStyle name="20 % - Accent6 2 5 2 6" xfId="3523"/>
    <cellStyle name="20 % - Accent6 2 5 2 6 2" xfId="9811"/>
    <cellStyle name="20 % - Accent6 2 5 2 7" xfId="4312"/>
    <cellStyle name="20 % - Accent6 2 5 2 7 2" xfId="10597"/>
    <cellStyle name="20 % - Accent6 2 5 2 8" xfId="5098"/>
    <cellStyle name="20 % - Accent6 2 5 2 8 2" xfId="11383"/>
    <cellStyle name="20 % - Accent6 2 5 2 9" xfId="5882"/>
    <cellStyle name="20 % - Accent6 2 5 2 9 2" xfId="12167"/>
    <cellStyle name="20 % - Accent6 2 5 3" xfId="569"/>
    <cellStyle name="20 % - Accent6 2 5 3 2" xfId="1360"/>
    <cellStyle name="20 % - Accent6 2 5 3 2 2" xfId="7648"/>
    <cellStyle name="20 % - Accent6 2 5 3 3" xfId="2145"/>
    <cellStyle name="20 % - Accent6 2 5 3 3 2" xfId="8433"/>
    <cellStyle name="20 % - Accent6 2 5 3 4" xfId="2930"/>
    <cellStyle name="20 % - Accent6 2 5 3 4 2" xfId="9218"/>
    <cellStyle name="20 % - Accent6 2 5 3 5" xfId="3719"/>
    <cellStyle name="20 % - Accent6 2 5 3 5 2" xfId="10007"/>
    <cellStyle name="20 % - Accent6 2 5 3 6" xfId="4508"/>
    <cellStyle name="20 % - Accent6 2 5 3 6 2" xfId="10793"/>
    <cellStyle name="20 % - Accent6 2 5 3 7" xfId="5294"/>
    <cellStyle name="20 % - Accent6 2 5 3 7 2" xfId="11579"/>
    <cellStyle name="20 % - Accent6 2 5 3 8" xfId="6078"/>
    <cellStyle name="20 % - Accent6 2 5 3 8 2" xfId="12363"/>
    <cellStyle name="20 % - Accent6 2 5 3 9" xfId="6863"/>
    <cellStyle name="20 % - Accent6 2 5 4" xfId="968"/>
    <cellStyle name="20 % - Accent6 2 5 4 2" xfId="7256"/>
    <cellStyle name="20 % - Accent6 2 5 5" xfId="1753"/>
    <cellStyle name="20 % - Accent6 2 5 5 2" xfId="8041"/>
    <cellStyle name="20 % - Accent6 2 5 6" xfId="2538"/>
    <cellStyle name="20 % - Accent6 2 5 6 2" xfId="8826"/>
    <cellStyle name="20 % - Accent6 2 5 7" xfId="3327"/>
    <cellStyle name="20 % - Accent6 2 5 7 2" xfId="9615"/>
    <cellStyle name="20 % - Accent6 2 5 8" xfId="4116"/>
    <cellStyle name="20 % - Accent6 2 5 8 2" xfId="10401"/>
    <cellStyle name="20 % - Accent6 2 5 9" xfId="4902"/>
    <cellStyle name="20 % - Accent6 2 5 9 2" xfId="11187"/>
    <cellStyle name="20 % - Accent6 2 6" xfId="200"/>
    <cellStyle name="20 % - Accent6 2 6 10" xfId="5714"/>
    <cellStyle name="20 % - Accent6 2 6 10 2" xfId="11999"/>
    <cellStyle name="20 % - Accent6 2 6 11" xfId="6499"/>
    <cellStyle name="20 % - Accent6 2 6 2" xfId="396"/>
    <cellStyle name="20 % - Accent6 2 6 2 10" xfId="6695"/>
    <cellStyle name="20 % - Accent6 2 6 2 2" xfId="793"/>
    <cellStyle name="20 % - Accent6 2 6 2 2 2" xfId="1584"/>
    <cellStyle name="20 % - Accent6 2 6 2 2 2 2" xfId="7872"/>
    <cellStyle name="20 % - Accent6 2 6 2 2 3" xfId="2369"/>
    <cellStyle name="20 % - Accent6 2 6 2 2 3 2" xfId="8657"/>
    <cellStyle name="20 % - Accent6 2 6 2 2 4" xfId="3154"/>
    <cellStyle name="20 % - Accent6 2 6 2 2 4 2" xfId="9442"/>
    <cellStyle name="20 % - Accent6 2 6 2 2 5" xfId="3943"/>
    <cellStyle name="20 % - Accent6 2 6 2 2 5 2" xfId="10231"/>
    <cellStyle name="20 % - Accent6 2 6 2 2 6" xfId="4732"/>
    <cellStyle name="20 % - Accent6 2 6 2 2 6 2" xfId="11017"/>
    <cellStyle name="20 % - Accent6 2 6 2 2 7" xfId="5518"/>
    <cellStyle name="20 % - Accent6 2 6 2 2 7 2" xfId="11803"/>
    <cellStyle name="20 % - Accent6 2 6 2 2 8" xfId="6302"/>
    <cellStyle name="20 % - Accent6 2 6 2 2 8 2" xfId="12587"/>
    <cellStyle name="20 % - Accent6 2 6 2 2 9" xfId="7087"/>
    <cellStyle name="20 % - Accent6 2 6 2 3" xfId="1192"/>
    <cellStyle name="20 % - Accent6 2 6 2 3 2" xfId="7480"/>
    <cellStyle name="20 % - Accent6 2 6 2 4" xfId="1977"/>
    <cellStyle name="20 % - Accent6 2 6 2 4 2" xfId="8265"/>
    <cellStyle name="20 % - Accent6 2 6 2 5" xfId="2762"/>
    <cellStyle name="20 % - Accent6 2 6 2 5 2" xfId="9050"/>
    <cellStyle name="20 % - Accent6 2 6 2 6" xfId="3551"/>
    <cellStyle name="20 % - Accent6 2 6 2 6 2" xfId="9839"/>
    <cellStyle name="20 % - Accent6 2 6 2 7" xfId="4340"/>
    <cellStyle name="20 % - Accent6 2 6 2 7 2" xfId="10625"/>
    <cellStyle name="20 % - Accent6 2 6 2 8" xfId="5126"/>
    <cellStyle name="20 % - Accent6 2 6 2 8 2" xfId="11411"/>
    <cellStyle name="20 % - Accent6 2 6 2 9" xfId="5910"/>
    <cellStyle name="20 % - Accent6 2 6 2 9 2" xfId="12195"/>
    <cellStyle name="20 % - Accent6 2 6 3" xfId="597"/>
    <cellStyle name="20 % - Accent6 2 6 3 2" xfId="1388"/>
    <cellStyle name="20 % - Accent6 2 6 3 2 2" xfId="7676"/>
    <cellStyle name="20 % - Accent6 2 6 3 3" xfId="2173"/>
    <cellStyle name="20 % - Accent6 2 6 3 3 2" xfId="8461"/>
    <cellStyle name="20 % - Accent6 2 6 3 4" xfId="2958"/>
    <cellStyle name="20 % - Accent6 2 6 3 4 2" xfId="9246"/>
    <cellStyle name="20 % - Accent6 2 6 3 5" xfId="3747"/>
    <cellStyle name="20 % - Accent6 2 6 3 5 2" xfId="10035"/>
    <cellStyle name="20 % - Accent6 2 6 3 6" xfId="4536"/>
    <cellStyle name="20 % - Accent6 2 6 3 6 2" xfId="10821"/>
    <cellStyle name="20 % - Accent6 2 6 3 7" xfId="5322"/>
    <cellStyle name="20 % - Accent6 2 6 3 7 2" xfId="11607"/>
    <cellStyle name="20 % - Accent6 2 6 3 8" xfId="6106"/>
    <cellStyle name="20 % - Accent6 2 6 3 8 2" xfId="12391"/>
    <cellStyle name="20 % - Accent6 2 6 3 9" xfId="6891"/>
    <cellStyle name="20 % - Accent6 2 6 4" xfId="996"/>
    <cellStyle name="20 % - Accent6 2 6 4 2" xfId="7284"/>
    <cellStyle name="20 % - Accent6 2 6 5" xfId="1781"/>
    <cellStyle name="20 % - Accent6 2 6 5 2" xfId="8069"/>
    <cellStyle name="20 % - Accent6 2 6 6" xfId="2566"/>
    <cellStyle name="20 % - Accent6 2 6 6 2" xfId="8854"/>
    <cellStyle name="20 % - Accent6 2 6 7" xfId="3355"/>
    <cellStyle name="20 % - Accent6 2 6 7 2" xfId="9643"/>
    <cellStyle name="20 % - Accent6 2 6 8" xfId="4144"/>
    <cellStyle name="20 % - Accent6 2 6 8 2" xfId="10429"/>
    <cellStyle name="20 % - Accent6 2 6 9" xfId="4930"/>
    <cellStyle name="20 % - Accent6 2 6 9 2" xfId="11215"/>
    <cellStyle name="20 % - Accent6 2 7" xfId="228"/>
    <cellStyle name="20 % - Accent6 2 7 10" xfId="5742"/>
    <cellStyle name="20 % - Accent6 2 7 10 2" xfId="12027"/>
    <cellStyle name="20 % - Accent6 2 7 11" xfId="6527"/>
    <cellStyle name="20 % - Accent6 2 7 2" xfId="424"/>
    <cellStyle name="20 % - Accent6 2 7 2 10" xfId="6723"/>
    <cellStyle name="20 % - Accent6 2 7 2 2" xfId="821"/>
    <cellStyle name="20 % - Accent6 2 7 2 2 2" xfId="1612"/>
    <cellStyle name="20 % - Accent6 2 7 2 2 2 2" xfId="7900"/>
    <cellStyle name="20 % - Accent6 2 7 2 2 3" xfId="2397"/>
    <cellStyle name="20 % - Accent6 2 7 2 2 3 2" xfId="8685"/>
    <cellStyle name="20 % - Accent6 2 7 2 2 4" xfId="3182"/>
    <cellStyle name="20 % - Accent6 2 7 2 2 4 2" xfId="9470"/>
    <cellStyle name="20 % - Accent6 2 7 2 2 5" xfId="3971"/>
    <cellStyle name="20 % - Accent6 2 7 2 2 5 2" xfId="10259"/>
    <cellStyle name="20 % - Accent6 2 7 2 2 6" xfId="4760"/>
    <cellStyle name="20 % - Accent6 2 7 2 2 6 2" xfId="11045"/>
    <cellStyle name="20 % - Accent6 2 7 2 2 7" xfId="5546"/>
    <cellStyle name="20 % - Accent6 2 7 2 2 7 2" xfId="11831"/>
    <cellStyle name="20 % - Accent6 2 7 2 2 8" xfId="6330"/>
    <cellStyle name="20 % - Accent6 2 7 2 2 8 2" xfId="12615"/>
    <cellStyle name="20 % - Accent6 2 7 2 2 9" xfId="7115"/>
    <cellStyle name="20 % - Accent6 2 7 2 3" xfId="1220"/>
    <cellStyle name="20 % - Accent6 2 7 2 3 2" xfId="7508"/>
    <cellStyle name="20 % - Accent6 2 7 2 4" xfId="2005"/>
    <cellStyle name="20 % - Accent6 2 7 2 4 2" xfId="8293"/>
    <cellStyle name="20 % - Accent6 2 7 2 5" xfId="2790"/>
    <cellStyle name="20 % - Accent6 2 7 2 5 2" xfId="9078"/>
    <cellStyle name="20 % - Accent6 2 7 2 6" xfId="3579"/>
    <cellStyle name="20 % - Accent6 2 7 2 6 2" xfId="9867"/>
    <cellStyle name="20 % - Accent6 2 7 2 7" xfId="4368"/>
    <cellStyle name="20 % - Accent6 2 7 2 7 2" xfId="10653"/>
    <cellStyle name="20 % - Accent6 2 7 2 8" xfId="5154"/>
    <cellStyle name="20 % - Accent6 2 7 2 8 2" xfId="11439"/>
    <cellStyle name="20 % - Accent6 2 7 2 9" xfId="5938"/>
    <cellStyle name="20 % - Accent6 2 7 2 9 2" xfId="12223"/>
    <cellStyle name="20 % - Accent6 2 7 3" xfId="625"/>
    <cellStyle name="20 % - Accent6 2 7 3 2" xfId="1416"/>
    <cellStyle name="20 % - Accent6 2 7 3 2 2" xfId="7704"/>
    <cellStyle name="20 % - Accent6 2 7 3 3" xfId="2201"/>
    <cellStyle name="20 % - Accent6 2 7 3 3 2" xfId="8489"/>
    <cellStyle name="20 % - Accent6 2 7 3 4" xfId="2986"/>
    <cellStyle name="20 % - Accent6 2 7 3 4 2" xfId="9274"/>
    <cellStyle name="20 % - Accent6 2 7 3 5" xfId="3775"/>
    <cellStyle name="20 % - Accent6 2 7 3 5 2" xfId="10063"/>
    <cellStyle name="20 % - Accent6 2 7 3 6" xfId="4564"/>
    <cellStyle name="20 % - Accent6 2 7 3 6 2" xfId="10849"/>
    <cellStyle name="20 % - Accent6 2 7 3 7" xfId="5350"/>
    <cellStyle name="20 % - Accent6 2 7 3 7 2" xfId="11635"/>
    <cellStyle name="20 % - Accent6 2 7 3 8" xfId="6134"/>
    <cellStyle name="20 % - Accent6 2 7 3 8 2" xfId="12419"/>
    <cellStyle name="20 % - Accent6 2 7 3 9" xfId="6919"/>
    <cellStyle name="20 % - Accent6 2 7 4" xfId="1024"/>
    <cellStyle name="20 % - Accent6 2 7 4 2" xfId="7312"/>
    <cellStyle name="20 % - Accent6 2 7 5" xfId="1809"/>
    <cellStyle name="20 % - Accent6 2 7 5 2" xfId="8097"/>
    <cellStyle name="20 % - Accent6 2 7 6" xfId="2594"/>
    <cellStyle name="20 % - Accent6 2 7 6 2" xfId="8882"/>
    <cellStyle name="20 % - Accent6 2 7 7" xfId="3383"/>
    <cellStyle name="20 % - Accent6 2 7 7 2" xfId="9671"/>
    <cellStyle name="20 % - Accent6 2 7 8" xfId="4172"/>
    <cellStyle name="20 % - Accent6 2 7 8 2" xfId="10457"/>
    <cellStyle name="20 % - Accent6 2 7 9" xfId="4958"/>
    <cellStyle name="20 % - Accent6 2 7 9 2" xfId="11243"/>
    <cellStyle name="20 % - Accent6 2 8" xfId="256"/>
    <cellStyle name="20 % - Accent6 2 8 10" xfId="5770"/>
    <cellStyle name="20 % - Accent6 2 8 10 2" xfId="12055"/>
    <cellStyle name="20 % - Accent6 2 8 11" xfId="6555"/>
    <cellStyle name="20 % - Accent6 2 8 2" xfId="452"/>
    <cellStyle name="20 % - Accent6 2 8 2 10" xfId="6751"/>
    <cellStyle name="20 % - Accent6 2 8 2 2" xfId="849"/>
    <cellStyle name="20 % - Accent6 2 8 2 2 2" xfId="1640"/>
    <cellStyle name="20 % - Accent6 2 8 2 2 2 2" xfId="7928"/>
    <cellStyle name="20 % - Accent6 2 8 2 2 3" xfId="2425"/>
    <cellStyle name="20 % - Accent6 2 8 2 2 3 2" xfId="8713"/>
    <cellStyle name="20 % - Accent6 2 8 2 2 4" xfId="3210"/>
    <cellStyle name="20 % - Accent6 2 8 2 2 4 2" xfId="9498"/>
    <cellStyle name="20 % - Accent6 2 8 2 2 5" xfId="3999"/>
    <cellStyle name="20 % - Accent6 2 8 2 2 5 2" xfId="10287"/>
    <cellStyle name="20 % - Accent6 2 8 2 2 6" xfId="4788"/>
    <cellStyle name="20 % - Accent6 2 8 2 2 6 2" xfId="11073"/>
    <cellStyle name="20 % - Accent6 2 8 2 2 7" xfId="5574"/>
    <cellStyle name="20 % - Accent6 2 8 2 2 7 2" xfId="11859"/>
    <cellStyle name="20 % - Accent6 2 8 2 2 8" xfId="6358"/>
    <cellStyle name="20 % - Accent6 2 8 2 2 8 2" xfId="12643"/>
    <cellStyle name="20 % - Accent6 2 8 2 2 9" xfId="7143"/>
    <cellStyle name="20 % - Accent6 2 8 2 3" xfId="1248"/>
    <cellStyle name="20 % - Accent6 2 8 2 3 2" xfId="7536"/>
    <cellStyle name="20 % - Accent6 2 8 2 4" xfId="2033"/>
    <cellStyle name="20 % - Accent6 2 8 2 4 2" xfId="8321"/>
    <cellStyle name="20 % - Accent6 2 8 2 5" xfId="2818"/>
    <cellStyle name="20 % - Accent6 2 8 2 5 2" xfId="9106"/>
    <cellStyle name="20 % - Accent6 2 8 2 6" xfId="3607"/>
    <cellStyle name="20 % - Accent6 2 8 2 6 2" xfId="9895"/>
    <cellStyle name="20 % - Accent6 2 8 2 7" xfId="4396"/>
    <cellStyle name="20 % - Accent6 2 8 2 7 2" xfId="10681"/>
    <cellStyle name="20 % - Accent6 2 8 2 8" xfId="5182"/>
    <cellStyle name="20 % - Accent6 2 8 2 8 2" xfId="11467"/>
    <cellStyle name="20 % - Accent6 2 8 2 9" xfId="5966"/>
    <cellStyle name="20 % - Accent6 2 8 2 9 2" xfId="12251"/>
    <cellStyle name="20 % - Accent6 2 8 3" xfId="653"/>
    <cellStyle name="20 % - Accent6 2 8 3 2" xfId="1444"/>
    <cellStyle name="20 % - Accent6 2 8 3 2 2" xfId="7732"/>
    <cellStyle name="20 % - Accent6 2 8 3 3" xfId="2229"/>
    <cellStyle name="20 % - Accent6 2 8 3 3 2" xfId="8517"/>
    <cellStyle name="20 % - Accent6 2 8 3 4" xfId="3014"/>
    <cellStyle name="20 % - Accent6 2 8 3 4 2" xfId="9302"/>
    <cellStyle name="20 % - Accent6 2 8 3 5" xfId="3803"/>
    <cellStyle name="20 % - Accent6 2 8 3 5 2" xfId="10091"/>
    <cellStyle name="20 % - Accent6 2 8 3 6" xfId="4592"/>
    <cellStyle name="20 % - Accent6 2 8 3 6 2" xfId="10877"/>
    <cellStyle name="20 % - Accent6 2 8 3 7" xfId="5378"/>
    <cellStyle name="20 % - Accent6 2 8 3 7 2" xfId="11663"/>
    <cellStyle name="20 % - Accent6 2 8 3 8" xfId="6162"/>
    <cellStyle name="20 % - Accent6 2 8 3 8 2" xfId="12447"/>
    <cellStyle name="20 % - Accent6 2 8 3 9" xfId="6947"/>
    <cellStyle name="20 % - Accent6 2 8 4" xfId="1052"/>
    <cellStyle name="20 % - Accent6 2 8 4 2" xfId="7340"/>
    <cellStyle name="20 % - Accent6 2 8 5" xfId="1837"/>
    <cellStyle name="20 % - Accent6 2 8 5 2" xfId="8125"/>
    <cellStyle name="20 % - Accent6 2 8 6" xfId="2622"/>
    <cellStyle name="20 % - Accent6 2 8 6 2" xfId="8910"/>
    <cellStyle name="20 % - Accent6 2 8 7" xfId="3411"/>
    <cellStyle name="20 % - Accent6 2 8 7 2" xfId="9699"/>
    <cellStyle name="20 % - Accent6 2 8 8" xfId="4200"/>
    <cellStyle name="20 % - Accent6 2 8 8 2" xfId="10485"/>
    <cellStyle name="20 % - Accent6 2 8 9" xfId="4986"/>
    <cellStyle name="20 % - Accent6 2 8 9 2" xfId="11271"/>
    <cellStyle name="20 % - Accent6 2 9" xfId="284"/>
    <cellStyle name="20 % - Accent6 2 9 10" xfId="6583"/>
    <cellStyle name="20 % - Accent6 2 9 2" xfId="681"/>
    <cellStyle name="20 % - Accent6 2 9 2 2" xfId="1472"/>
    <cellStyle name="20 % - Accent6 2 9 2 2 2" xfId="7760"/>
    <cellStyle name="20 % - Accent6 2 9 2 3" xfId="2257"/>
    <cellStyle name="20 % - Accent6 2 9 2 3 2" xfId="8545"/>
    <cellStyle name="20 % - Accent6 2 9 2 4" xfId="3042"/>
    <cellStyle name="20 % - Accent6 2 9 2 4 2" xfId="9330"/>
    <cellStyle name="20 % - Accent6 2 9 2 5" xfId="3831"/>
    <cellStyle name="20 % - Accent6 2 9 2 5 2" xfId="10119"/>
    <cellStyle name="20 % - Accent6 2 9 2 6" xfId="4620"/>
    <cellStyle name="20 % - Accent6 2 9 2 6 2" xfId="10905"/>
    <cellStyle name="20 % - Accent6 2 9 2 7" xfId="5406"/>
    <cellStyle name="20 % - Accent6 2 9 2 7 2" xfId="11691"/>
    <cellStyle name="20 % - Accent6 2 9 2 8" xfId="6190"/>
    <cellStyle name="20 % - Accent6 2 9 2 8 2" xfId="12475"/>
    <cellStyle name="20 % - Accent6 2 9 2 9" xfId="6975"/>
    <cellStyle name="20 % - Accent6 2 9 3" xfId="1080"/>
    <cellStyle name="20 % - Accent6 2 9 3 2" xfId="7368"/>
    <cellStyle name="20 % - Accent6 2 9 4" xfId="1865"/>
    <cellStyle name="20 % - Accent6 2 9 4 2" xfId="8153"/>
    <cellStyle name="20 % - Accent6 2 9 5" xfId="2650"/>
    <cellStyle name="20 % - Accent6 2 9 5 2" xfId="8938"/>
    <cellStyle name="20 % - Accent6 2 9 6" xfId="3439"/>
    <cellStyle name="20 % - Accent6 2 9 6 2" xfId="9727"/>
    <cellStyle name="20 % - Accent6 2 9 7" xfId="4228"/>
    <cellStyle name="20 % - Accent6 2 9 7 2" xfId="10513"/>
    <cellStyle name="20 % - Accent6 2 9 8" xfId="5014"/>
    <cellStyle name="20 % - Accent6 2 9 8 2" xfId="11299"/>
    <cellStyle name="20 % - Accent6 2 9 9" xfId="5798"/>
    <cellStyle name="20 % - Accent6 2 9 9 2" xfId="12083"/>
    <cellStyle name="40 % - Accent1" xfId="13" builtinId="31" customBuiltin="1"/>
    <cellStyle name="40 % - Accent1 2" xfId="14"/>
    <cellStyle name="40 % - Accent1 2 10" xfId="486"/>
    <cellStyle name="40 % - Accent1 2 10 2" xfId="1277"/>
    <cellStyle name="40 % - Accent1 2 10 2 2" xfId="7565"/>
    <cellStyle name="40 % - Accent1 2 10 3" xfId="2062"/>
    <cellStyle name="40 % - Accent1 2 10 3 2" xfId="8350"/>
    <cellStyle name="40 % - Accent1 2 10 4" xfId="2847"/>
    <cellStyle name="40 % - Accent1 2 10 4 2" xfId="9135"/>
    <cellStyle name="40 % - Accent1 2 10 5" xfId="3636"/>
    <cellStyle name="40 % - Accent1 2 10 5 2" xfId="9924"/>
    <cellStyle name="40 % - Accent1 2 10 6" xfId="4425"/>
    <cellStyle name="40 % - Accent1 2 10 6 2" xfId="10710"/>
    <cellStyle name="40 % - Accent1 2 10 7" xfId="5211"/>
    <cellStyle name="40 % - Accent1 2 10 7 2" xfId="11496"/>
    <cellStyle name="40 % - Accent1 2 10 8" xfId="5995"/>
    <cellStyle name="40 % - Accent1 2 10 8 2" xfId="12280"/>
    <cellStyle name="40 % - Accent1 2 10 9" xfId="6780"/>
    <cellStyle name="40 % - Accent1 2 11" xfId="885"/>
    <cellStyle name="40 % - Accent1 2 11 2" xfId="7173"/>
    <cellStyle name="40 % - Accent1 2 12" xfId="1670"/>
    <cellStyle name="40 % - Accent1 2 12 2" xfId="7958"/>
    <cellStyle name="40 % - Accent1 2 13" xfId="2455"/>
    <cellStyle name="40 % - Accent1 2 13 2" xfId="8743"/>
    <cellStyle name="40 % - Accent1 2 14" xfId="3244"/>
    <cellStyle name="40 % - Accent1 2 14 2" xfId="9532"/>
    <cellStyle name="40 % - Accent1 2 15" xfId="4033"/>
    <cellStyle name="40 % - Accent1 2 15 2" xfId="10318"/>
    <cellStyle name="40 % - Accent1 2 16" xfId="4819"/>
    <cellStyle name="40 % - Accent1 2 16 2" xfId="11104"/>
    <cellStyle name="40 % - Accent1 2 17" xfId="5603"/>
    <cellStyle name="40 % - Accent1 2 17 2" xfId="11888"/>
    <cellStyle name="40 % - Accent1 2 18" xfId="6388"/>
    <cellStyle name="40 % - Accent1 2 2" xfId="100"/>
    <cellStyle name="40 % - Accent1 2 2 10" xfId="899"/>
    <cellStyle name="40 % - Accent1 2 2 10 2" xfId="7187"/>
    <cellStyle name="40 % - Accent1 2 2 11" xfId="1684"/>
    <cellStyle name="40 % - Accent1 2 2 11 2" xfId="7972"/>
    <cellStyle name="40 % - Accent1 2 2 12" xfId="2469"/>
    <cellStyle name="40 % - Accent1 2 2 12 2" xfId="8757"/>
    <cellStyle name="40 % - Accent1 2 2 13" xfId="3258"/>
    <cellStyle name="40 % - Accent1 2 2 13 2" xfId="9546"/>
    <cellStyle name="40 % - Accent1 2 2 14" xfId="4047"/>
    <cellStyle name="40 % - Accent1 2 2 14 2" xfId="10332"/>
    <cellStyle name="40 % - Accent1 2 2 15" xfId="4833"/>
    <cellStyle name="40 % - Accent1 2 2 15 2" xfId="11118"/>
    <cellStyle name="40 % - Accent1 2 2 16" xfId="5617"/>
    <cellStyle name="40 % - Accent1 2 2 16 2" xfId="11902"/>
    <cellStyle name="40 % - Accent1 2 2 17" xfId="6402"/>
    <cellStyle name="40 % - Accent1 2 2 2" xfId="131"/>
    <cellStyle name="40 % - Accent1 2 2 2 10" xfId="5645"/>
    <cellStyle name="40 % - Accent1 2 2 2 10 2" xfId="11930"/>
    <cellStyle name="40 % - Accent1 2 2 2 11" xfId="6430"/>
    <cellStyle name="40 % - Accent1 2 2 2 2" xfId="327"/>
    <cellStyle name="40 % - Accent1 2 2 2 2 10" xfId="6626"/>
    <cellStyle name="40 % - Accent1 2 2 2 2 2" xfId="724"/>
    <cellStyle name="40 % - Accent1 2 2 2 2 2 2" xfId="1515"/>
    <cellStyle name="40 % - Accent1 2 2 2 2 2 2 2" xfId="7803"/>
    <cellStyle name="40 % - Accent1 2 2 2 2 2 3" xfId="2300"/>
    <cellStyle name="40 % - Accent1 2 2 2 2 2 3 2" xfId="8588"/>
    <cellStyle name="40 % - Accent1 2 2 2 2 2 4" xfId="3085"/>
    <cellStyle name="40 % - Accent1 2 2 2 2 2 4 2" xfId="9373"/>
    <cellStyle name="40 % - Accent1 2 2 2 2 2 5" xfId="3874"/>
    <cellStyle name="40 % - Accent1 2 2 2 2 2 5 2" xfId="10162"/>
    <cellStyle name="40 % - Accent1 2 2 2 2 2 6" xfId="4663"/>
    <cellStyle name="40 % - Accent1 2 2 2 2 2 6 2" xfId="10948"/>
    <cellStyle name="40 % - Accent1 2 2 2 2 2 7" xfId="5449"/>
    <cellStyle name="40 % - Accent1 2 2 2 2 2 7 2" xfId="11734"/>
    <cellStyle name="40 % - Accent1 2 2 2 2 2 8" xfId="6233"/>
    <cellStyle name="40 % - Accent1 2 2 2 2 2 8 2" xfId="12518"/>
    <cellStyle name="40 % - Accent1 2 2 2 2 2 9" xfId="7018"/>
    <cellStyle name="40 % - Accent1 2 2 2 2 3" xfId="1123"/>
    <cellStyle name="40 % - Accent1 2 2 2 2 3 2" xfId="7411"/>
    <cellStyle name="40 % - Accent1 2 2 2 2 4" xfId="1908"/>
    <cellStyle name="40 % - Accent1 2 2 2 2 4 2" xfId="8196"/>
    <cellStyle name="40 % - Accent1 2 2 2 2 5" xfId="2693"/>
    <cellStyle name="40 % - Accent1 2 2 2 2 5 2" xfId="8981"/>
    <cellStyle name="40 % - Accent1 2 2 2 2 6" xfId="3482"/>
    <cellStyle name="40 % - Accent1 2 2 2 2 6 2" xfId="9770"/>
    <cellStyle name="40 % - Accent1 2 2 2 2 7" xfId="4271"/>
    <cellStyle name="40 % - Accent1 2 2 2 2 7 2" xfId="10556"/>
    <cellStyle name="40 % - Accent1 2 2 2 2 8" xfId="5057"/>
    <cellStyle name="40 % - Accent1 2 2 2 2 8 2" xfId="11342"/>
    <cellStyle name="40 % - Accent1 2 2 2 2 9" xfId="5841"/>
    <cellStyle name="40 % - Accent1 2 2 2 2 9 2" xfId="12126"/>
    <cellStyle name="40 % - Accent1 2 2 2 3" xfId="528"/>
    <cellStyle name="40 % - Accent1 2 2 2 3 2" xfId="1319"/>
    <cellStyle name="40 % - Accent1 2 2 2 3 2 2" xfId="7607"/>
    <cellStyle name="40 % - Accent1 2 2 2 3 3" xfId="2104"/>
    <cellStyle name="40 % - Accent1 2 2 2 3 3 2" xfId="8392"/>
    <cellStyle name="40 % - Accent1 2 2 2 3 4" xfId="2889"/>
    <cellStyle name="40 % - Accent1 2 2 2 3 4 2" xfId="9177"/>
    <cellStyle name="40 % - Accent1 2 2 2 3 5" xfId="3678"/>
    <cellStyle name="40 % - Accent1 2 2 2 3 5 2" xfId="9966"/>
    <cellStyle name="40 % - Accent1 2 2 2 3 6" xfId="4467"/>
    <cellStyle name="40 % - Accent1 2 2 2 3 6 2" xfId="10752"/>
    <cellStyle name="40 % - Accent1 2 2 2 3 7" xfId="5253"/>
    <cellStyle name="40 % - Accent1 2 2 2 3 7 2" xfId="11538"/>
    <cellStyle name="40 % - Accent1 2 2 2 3 8" xfId="6037"/>
    <cellStyle name="40 % - Accent1 2 2 2 3 8 2" xfId="12322"/>
    <cellStyle name="40 % - Accent1 2 2 2 3 9" xfId="6822"/>
    <cellStyle name="40 % - Accent1 2 2 2 4" xfId="927"/>
    <cellStyle name="40 % - Accent1 2 2 2 4 2" xfId="7215"/>
    <cellStyle name="40 % - Accent1 2 2 2 5" xfId="1712"/>
    <cellStyle name="40 % - Accent1 2 2 2 5 2" xfId="8000"/>
    <cellStyle name="40 % - Accent1 2 2 2 6" xfId="2497"/>
    <cellStyle name="40 % - Accent1 2 2 2 6 2" xfId="8785"/>
    <cellStyle name="40 % - Accent1 2 2 2 7" xfId="3286"/>
    <cellStyle name="40 % - Accent1 2 2 2 7 2" xfId="9574"/>
    <cellStyle name="40 % - Accent1 2 2 2 8" xfId="4075"/>
    <cellStyle name="40 % - Accent1 2 2 2 8 2" xfId="10360"/>
    <cellStyle name="40 % - Accent1 2 2 2 9" xfId="4861"/>
    <cellStyle name="40 % - Accent1 2 2 2 9 2" xfId="11146"/>
    <cellStyle name="40 % - Accent1 2 2 3" xfId="159"/>
    <cellStyle name="40 % - Accent1 2 2 3 10" xfId="5673"/>
    <cellStyle name="40 % - Accent1 2 2 3 10 2" xfId="11958"/>
    <cellStyle name="40 % - Accent1 2 2 3 11" xfId="6458"/>
    <cellStyle name="40 % - Accent1 2 2 3 2" xfId="355"/>
    <cellStyle name="40 % - Accent1 2 2 3 2 10" xfId="6654"/>
    <cellStyle name="40 % - Accent1 2 2 3 2 2" xfId="752"/>
    <cellStyle name="40 % - Accent1 2 2 3 2 2 2" xfId="1543"/>
    <cellStyle name="40 % - Accent1 2 2 3 2 2 2 2" xfId="7831"/>
    <cellStyle name="40 % - Accent1 2 2 3 2 2 3" xfId="2328"/>
    <cellStyle name="40 % - Accent1 2 2 3 2 2 3 2" xfId="8616"/>
    <cellStyle name="40 % - Accent1 2 2 3 2 2 4" xfId="3113"/>
    <cellStyle name="40 % - Accent1 2 2 3 2 2 4 2" xfId="9401"/>
    <cellStyle name="40 % - Accent1 2 2 3 2 2 5" xfId="3902"/>
    <cellStyle name="40 % - Accent1 2 2 3 2 2 5 2" xfId="10190"/>
    <cellStyle name="40 % - Accent1 2 2 3 2 2 6" xfId="4691"/>
    <cellStyle name="40 % - Accent1 2 2 3 2 2 6 2" xfId="10976"/>
    <cellStyle name="40 % - Accent1 2 2 3 2 2 7" xfId="5477"/>
    <cellStyle name="40 % - Accent1 2 2 3 2 2 7 2" xfId="11762"/>
    <cellStyle name="40 % - Accent1 2 2 3 2 2 8" xfId="6261"/>
    <cellStyle name="40 % - Accent1 2 2 3 2 2 8 2" xfId="12546"/>
    <cellStyle name="40 % - Accent1 2 2 3 2 2 9" xfId="7046"/>
    <cellStyle name="40 % - Accent1 2 2 3 2 3" xfId="1151"/>
    <cellStyle name="40 % - Accent1 2 2 3 2 3 2" xfId="7439"/>
    <cellStyle name="40 % - Accent1 2 2 3 2 4" xfId="1936"/>
    <cellStyle name="40 % - Accent1 2 2 3 2 4 2" xfId="8224"/>
    <cellStyle name="40 % - Accent1 2 2 3 2 5" xfId="2721"/>
    <cellStyle name="40 % - Accent1 2 2 3 2 5 2" xfId="9009"/>
    <cellStyle name="40 % - Accent1 2 2 3 2 6" xfId="3510"/>
    <cellStyle name="40 % - Accent1 2 2 3 2 6 2" xfId="9798"/>
    <cellStyle name="40 % - Accent1 2 2 3 2 7" xfId="4299"/>
    <cellStyle name="40 % - Accent1 2 2 3 2 7 2" xfId="10584"/>
    <cellStyle name="40 % - Accent1 2 2 3 2 8" xfId="5085"/>
    <cellStyle name="40 % - Accent1 2 2 3 2 8 2" xfId="11370"/>
    <cellStyle name="40 % - Accent1 2 2 3 2 9" xfId="5869"/>
    <cellStyle name="40 % - Accent1 2 2 3 2 9 2" xfId="12154"/>
    <cellStyle name="40 % - Accent1 2 2 3 3" xfId="556"/>
    <cellStyle name="40 % - Accent1 2 2 3 3 2" xfId="1347"/>
    <cellStyle name="40 % - Accent1 2 2 3 3 2 2" xfId="7635"/>
    <cellStyle name="40 % - Accent1 2 2 3 3 3" xfId="2132"/>
    <cellStyle name="40 % - Accent1 2 2 3 3 3 2" xfId="8420"/>
    <cellStyle name="40 % - Accent1 2 2 3 3 4" xfId="2917"/>
    <cellStyle name="40 % - Accent1 2 2 3 3 4 2" xfId="9205"/>
    <cellStyle name="40 % - Accent1 2 2 3 3 5" xfId="3706"/>
    <cellStyle name="40 % - Accent1 2 2 3 3 5 2" xfId="9994"/>
    <cellStyle name="40 % - Accent1 2 2 3 3 6" xfId="4495"/>
    <cellStyle name="40 % - Accent1 2 2 3 3 6 2" xfId="10780"/>
    <cellStyle name="40 % - Accent1 2 2 3 3 7" xfId="5281"/>
    <cellStyle name="40 % - Accent1 2 2 3 3 7 2" xfId="11566"/>
    <cellStyle name="40 % - Accent1 2 2 3 3 8" xfId="6065"/>
    <cellStyle name="40 % - Accent1 2 2 3 3 8 2" xfId="12350"/>
    <cellStyle name="40 % - Accent1 2 2 3 3 9" xfId="6850"/>
    <cellStyle name="40 % - Accent1 2 2 3 4" xfId="955"/>
    <cellStyle name="40 % - Accent1 2 2 3 4 2" xfId="7243"/>
    <cellStyle name="40 % - Accent1 2 2 3 5" xfId="1740"/>
    <cellStyle name="40 % - Accent1 2 2 3 5 2" xfId="8028"/>
    <cellStyle name="40 % - Accent1 2 2 3 6" xfId="2525"/>
    <cellStyle name="40 % - Accent1 2 2 3 6 2" xfId="8813"/>
    <cellStyle name="40 % - Accent1 2 2 3 7" xfId="3314"/>
    <cellStyle name="40 % - Accent1 2 2 3 7 2" xfId="9602"/>
    <cellStyle name="40 % - Accent1 2 2 3 8" xfId="4103"/>
    <cellStyle name="40 % - Accent1 2 2 3 8 2" xfId="10388"/>
    <cellStyle name="40 % - Accent1 2 2 3 9" xfId="4889"/>
    <cellStyle name="40 % - Accent1 2 2 3 9 2" xfId="11174"/>
    <cellStyle name="40 % - Accent1 2 2 4" xfId="187"/>
    <cellStyle name="40 % - Accent1 2 2 4 10" xfId="5701"/>
    <cellStyle name="40 % - Accent1 2 2 4 10 2" xfId="11986"/>
    <cellStyle name="40 % - Accent1 2 2 4 11" xfId="6486"/>
    <cellStyle name="40 % - Accent1 2 2 4 2" xfId="383"/>
    <cellStyle name="40 % - Accent1 2 2 4 2 10" xfId="6682"/>
    <cellStyle name="40 % - Accent1 2 2 4 2 2" xfId="780"/>
    <cellStyle name="40 % - Accent1 2 2 4 2 2 2" xfId="1571"/>
    <cellStyle name="40 % - Accent1 2 2 4 2 2 2 2" xfId="7859"/>
    <cellStyle name="40 % - Accent1 2 2 4 2 2 3" xfId="2356"/>
    <cellStyle name="40 % - Accent1 2 2 4 2 2 3 2" xfId="8644"/>
    <cellStyle name="40 % - Accent1 2 2 4 2 2 4" xfId="3141"/>
    <cellStyle name="40 % - Accent1 2 2 4 2 2 4 2" xfId="9429"/>
    <cellStyle name="40 % - Accent1 2 2 4 2 2 5" xfId="3930"/>
    <cellStyle name="40 % - Accent1 2 2 4 2 2 5 2" xfId="10218"/>
    <cellStyle name="40 % - Accent1 2 2 4 2 2 6" xfId="4719"/>
    <cellStyle name="40 % - Accent1 2 2 4 2 2 6 2" xfId="11004"/>
    <cellStyle name="40 % - Accent1 2 2 4 2 2 7" xfId="5505"/>
    <cellStyle name="40 % - Accent1 2 2 4 2 2 7 2" xfId="11790"/>
    <cellStyle name="40 % - Accent1 2 2 4 2 2 8" xfId="6289"/>
    <cellStyle name="40 % - Accent1 2 2 4 2 2 8 2" xfId="12574"/>
    <cellStyle name="40 % - Accent1 2 2 4 2 2 9" xfId="7074"/>
    <cellStyle name="40 % - Accent1 2 2 4 2 3" xfId="1179"/>
    <cellStyle name="40 % - Accent1 2 2 4 2 3 2" xfId="7467"/>
    <cellStyle name="40 % - Accent1 2 2 4 2 4" xfId="1964"/>
    <cellStyle name="40 % - Accent1 2 2 4 2 4 2" xfId="8252"/>
    <cellStyle name="40 % - Accent1 2 2 4 2 5" xfId="2749"/>
    <cellStyle name="40 % - Accent1 2 2 4 2 5 2" xfId="9037"/>
    <cellStyle name="40 % - Accent1 2 2 4 2 6" xfId="3538"/>
    <cellStyle name="40 % - Accent1 2 2 4 2 6 2" xfId="9826"/>
    <cellStyle name="40 % - Accent1 2 2 4 2 7" xfId="4327"/>
    <cellStyle name="40 % - Accent1 2 2 4 2 7 2" xfId="10612"/>
    <cellStyle name="40 % - Accent1 2 2 4 2 8" xfId="5113"/>
    <cellStyle name="40 % - Accent1 2 2 4 2 8 2" xfId="11398"/>
    <cellStyle name="40 % - Accent1 2 2 4 2 9" xfId="5897"/>
    <cellStyle name="40 % - Accent1 2 2 4 2 9 2" xfId="12182"/>
    <cellStyle name="40 % - Accent1 2 2 4 3" xfId="584"/>
    <cellStyle name="40 % - Accent1 2 2 4 3 2" xfId="1375"/>
    <cellStyle name="40 % - Accent1 2 2 4 3 2 2" xfId="7663"/>
    <cellStyle name="40 % - Accent1 2 2 4 3 3" xfId="2160"/>
    <cellStyle name="40 % - Accent1 2 2 4 3 3 2" xfId="8448"/>
    <cellStyle name="40 % - Accent1 2 2 4 3 4" xfId="2945"/>
    <cellStyle name="40 % - Accent1 2 2 4 3 4 2" xfId="9233"/>
    <cellStyle name="40 % - Accent1 2 2 4 3 5" xfId="3734"/>
    <cellStyle name="40 % - Accent1 2 2 4 3 5 2" xfId="10022"/>
    <cellStyle name="40 % - Accent1 2 2 4 3 6" xfId="4523"/>
    <cellStyle name="40 % - Accent1 2 2 4 3 6 2" xfId="10808"/>
    <cellStyle name="40 % - Accent1 2 2 4 3 7" xfId="5309"/>
    <cellStyle name="40 % - Accent1 2 2 4 3 7 2" xfId="11594"/>
    <cellStyle name="40 % - Accent1 2 2 4 3 8" xfId="6093"/>
    <cellStyle name="40 % - Accent1 2 2 4 3 8 2" xfId="12378"/>
    <cellStyle name="40 % - Accent1 2 2 4 3 9" xfId="6878"/>
    <cellStyle name="40 % - Accent1 2 2 4 4" xfId="983"/>
    <cellStyle name="40 % - Accent1 2 2 4 4 2" xfId="7271"/>
    <cellStyle name="40 % - Accent1 2 2 4 5" xfId="1768"/>
    <cellStyle name="40 % - Accent1 2 2 4 5 2" xfId="8056"/>
    <cellStyle name="40 % - Accent1 2 2 4 6" xfId="2553"/>
    <cellStyle name="40 % - Accent1 2 2 4 6 2" xfId="8841"/>
    <cellStyle name="40 % - Accent1 2 2 4 7" xfId="3342"/>
    <cellStyle name="40 % - Accent1 2 2 4 7 2" xfId="9630"/>
    <cellStyle name="40 % - Accent1 2 2 4 8" xfId="4131"/>
    <cellStyle name="40 % - Accent1 2 2 4 8 2" xfId="10416"/>
    <cellStyle name="40 % - Accent1 2 2 4 9" xfId="4917"/>
    <cellStyle name="40 % - Accent1 2 2 4 9 2" xfId="11202"/>
    <cellStyle name="40 % - Accent1 2 2 5" xfId="215"/>
    <cellStyle name="40 % - Accent1 2 2 5 10" xfId="5729"/>
    <cellStyle name="40 % - Accent1 2 2 5 10 2" xfId="12014"/>
    <cellStyle name="40 % - Accent1 2 2 5 11" xfId="6514"/>
    <cellStyle name="40 % - Accent1 2 2 5 2" xfId="411"/>
    <cellStyle name="40 % - Accent1 2 2 5 2 10" xfId="6710"/>
    <cellStyle name="40 % - Accent1 2 2 5 2 2" xfId="808"/>
    <cellStyle name="40 % - Accent1 2 2 5 2 2 2" xfId="1599"/>
    <cellStyle name="40 % - Accent1 2 2 5 2 2 2 2" xfId="7887"/>
    <cellStyle name="40 % - Accent1 2 2 5 2 2 3" xfId="2384"/>
    <cellStyle name="40 % - Accent1 2 2 5 2 2 3 2" xfId="8672"/>
    <cellStyle name="40 % - Accent1 2 2 5 2 2 4" xfId="3169"/>
    <cellStyle name="40 % - Accent1 2 2 5 2 2 4 2" xfId="9457"/>
    <cellStyle name="40 % - Accent1 2 2 5 2 2 5" xfId="3958"/>
    <cellStyle name="40 % - Accent1 2 2 5 2 2 5 2" xfId="10246"/>
    <cellStyle name="40 % - Accent1 2 2 5 2 2 6" xfId="4747"/>
    <cellStyle name="40 % - Accent1 2 2 5 2 2 6 2" xfId="11032"/>
    <cellStyle name="40 % - Accent1 2 2 5 2 2 7" xfId="5533"/>
    <cellStyle name="40 % - Accent1 2 2 5 2 2 7 2" xfId="11818"/>
    <cellStyle name="40 % - Accent1 2 2 5 2 2 8" xfId="6317"/>
    <cellStyle name="40 % - Accent1 2 2 5 2 2 8 2" xfId="12602"/>
    <cellStyle name="40 % - Accent1 2 2 5 2 2 9" xfId="7102"/>
    <cellStyle name="40 % - Accent1 2 2 5 2 3" xfId="1207"/>
    <cellStyle name="40 % - Accent1 2 2 5 2 3 2" xfId="7495"/>
    <cellStyle name="40 % - Accent1 2 2 5 2 4" xfId="1992"/>
    <cellStyle name="40 % - Accent1 2 2 5 2 4 2" xfId="8280"/>
    <cellStyle name="40 % - Accent1 2 2 5 2 5" xfId="2777"/>
    <cellStyle name="40 % - Accent1 2 2 5 2 5 2" xfId="9065"/>
    <cellStyle name="40 % - Accent1 2 2 5 2 6" xfId="3566"/>
    <cellStyle name="40 % - Accent1 2 2 5 2 6 2" xfId="9854"/>
    <cellStyle name="40 % - Accent1 2 2 5 2 7" xfId="4355"/>
    <cellStyle name="40 % - Accent1 2 2 5 2 7 2" xfId="10640"/>
    <cellStyle name="40 % - Accent1 2 2 5 2 8" xfId="5141"/>
    <cellStyle name="40 % - Accent1 2 2 5 2 8 2" xfId="11426"/>
    <cellStyle name="40 % - Accent1 2 2 5 2 9" xfId="5925"/>
    <cellStyle name="40 % - Accent1 2 2 5 2 9 2" xfId="12210"/>
    <cellStyle name="40 % - Accent1 2 2 5 3" xfId="612"/>
    <cellStyle name="40 % - Accent1 2 2 5 3 2" xfId="1403"/>
    <cellStyle name="40 % - Accent1 2 2 5 3 2 2" xfId="7691"/>
    <cellStyle name="40 % - Accent1 2 2 5 3 3" xfId="2188"/>
    <cellStyle name="40 % - Accent1 2 2 5 3 3 2" xfId="8476"/>
    <cellStyle name="40 % - Accent1 2 2 5 3 4" xfId="2973"/>
    <cellStyle name="40 % - Accent1 2 2 5 3 4 2" xfId="9261"/>
    <cellStyle name="40 % - Accent1 2 2 5 3 5" xfId="3762"/>
    <cellStyle name="40 % - Accent1 2 2 5 3 5 2" xfId="10050"/>
    <cellStyle name="40 % - Accent1 2 2 5 3 6" xfId="4551"/>
    <cellStyle name="40 % - Accent1 2 2 5 3 6 2" xfId="10836"/>
    <cellStyle name="40 % - Accent1 2 2 5 3 7" xfId="5337"/>
    <cellStyle name="40 % - Accent1 2 2 5 3 7 2" xfId="11622"/>
    <cellStyle name="40 % - Accent1 2 2 5 3 8" xfId="6121"/>
    <cellStyle name="40 % - Accent1 2 2 5 3 8 2" xfId="12406"/>
    <cellStyle name="40 % - Accent1 2 2 5 3 9" xfId="6906"/>
    <cellStyle name="40 % - Accent1 2 2 5 4" xfId="1011"/>
    <cellStyle name="40 % - Accent1 2 2 5 4 2" xfId="7299"/>
    <cellStyle name="40 % - Accent1 2 2 5 5" xfId="1796"/>
    <cellStyle name="40 % - Accent1 2 2 5 5 2" xfId="8084"/>
    <cellStyle name="40 % - Accent1 2 2 5 6" xfId="2581"/>
    <cellStyle name="40 % - Accent1 2 2 5 6 2" xfId="8869"/>
    <cellStyle name="40 % - Accent1 2 2 5 7" xfId="3370"/>
    <cellStyle name="40 % - Accent1 2 2 5 7 2" xfId="9658"/>
    <cellStyle name="40 % - Accent1 2 2 5 8" xfId="4159"/>
    <cellStyle name="40 % - Accent1 2 2 5 8 2" xfId="10444"/>
    <cellStyle name="40 % - Accent1 2 2 5 9" xfId="4945"/>
    <cellStyle name="40 % - Accent1 2 2 5 9 2" xfId="11230"/>
    <cellStyle name="40 % - Accent1 2 2 6" xfId="243"/>
    <cellStyle name="40 % - Accent1 2 2 6 10" xfId="5757"/>
    <cellStyle name="40 % - Accent1 2 2 6 10 2" xfId="12042"/>
    <cellStyle name="40 % - Accent1 2 2 6 11" xfId="6542"/>
    <cellStyle name="40 % - Accent1 2 2 6 2" xfId="439"/>
    <cellStyle name="40 % - Accent1 2 2 6 2 10" xfId="6738"/>
    <cellStyle name="40 % - Accent1 2 2 6 2 2" xfId="836"/>
    <cellStyle name="40 % - Accent1 2 2 6 2 2 2" xfId="1627"/>
    <cellStyle name="40 % - Accent1 2 2 6 2 2 2 2" xfId="7915"/>
    <cellStyle name="40 % - Accent1 2 2 6 2 2 3" xfId="2412"/>
    <cellStyle name="40 % - Accent1 2 2 6 2 2 3 2" xfId="8700"/>
    <cellStyle name="40 % - Accent1 2 2 6 2 2 4" xfId="3197"/>
    <cellStyle name="40 % - Accent1 2 2 6 2 2 4 2" xfId="9485"/>
    <cellStyle name="40 % - Accent1 2 2 6 2 2 5" xfId="3986"/>
    <cellStyle name="40 % - Accent1 2 2 6 2 2 5 2" xfId="10274"/>
    <cellStyle name="40 % - Accent1 2 2 6 2 2 6" xfId="4775"/>
    <cellStyle name="40 % - Accent1 2 2 6 2 2 6 2" xfId="11060"/>
    <cellStyle name="40 % - Accent1 2 2 6 2 2 7" xfId="5561"/>
    <cellStyle name="40 % - Accent1 2 2 6 2 2 7 2" xfId="11846"/>
    <cellStyle name="40 % - Accent1 2 2 6 2 2 8" xfId="6345"/>
    <cellStyle name="40 % - Accent1 2 2 6 2 2 8 2" xfId="12630"/>
    <cellStyle name="40 % - Accent1 2 2 6 2 2 9" xfId="7130"/>
    <cellStyle name="40 % - Accent1 2 2 6 2 3" xfId="1235"/>
    <cellStyle name="40 % - Accent1 2 2 6 2 3 2" xfId="7523"/>
    <cellStyle name="40 % - Accent1 2 2 6 2 4" xfId="2020"/>
    <cellStyle name="40 % - Accent1 2 2 6 2 4 2" xfId="8308"/>
    <cellStyle name="40 % - Accent1 2 2 6 2 5" xfId="2805"/>
    <cellStyle name="40 % - Accent1 2 2 6 2 5 2" xfId="9093"/>
    <cellStyle name="40 % - Accent1 2 2 6 2 6" xfId="3594"/>
    <cellStyle name="40 % - Accent1 2 2 6 2 6 2" xfId="9882"/>
    <cellStyle name="40 % - Accent1 2 2 6 2 7" xfId="4383"/>
    <cellStyle name="40 % - Accent1 2 2 6 2 7 2" xfId="10668"/>
    <cellStyle name="40 % - Accent1 2 2 6 2 8" xfId="5169"/>
    <cellStyle name="40 % - Accent1 2 2 6 2 8 2" xfId="11454"/>
    <cellStyle name="40 % - Accent1 2 2 6 2 9" xfId="5953"/>
    <cellStyle name="40 % - Accent1 2 2 6 2 9 2" xfId="12238"/>
    <cellStyle name="40 % - Accent1 2 2 6 3" xfId="640"/>
    <cellStyle name="40 % - Accent1 2 2 6 3 2" xfId="1431"/>
    <cellStyle name="40 % - Accent1 2 2 6 3 2 2" xfId="7719"/>
    <cellStyle name="40 % - Accent1 2 2 6 3 3" xfId="2216"/>
    <cellStyle name="40 % - Accent1 2 2 6 3 3 2" xfId="8504"/>
    <cellStyle name="40 % - Accent1 2 2 6 3 4" xfId="3001"/>
    <cellStyle name="40 % - Accent1 2 2 6 3 4 2" xfId="9289"/>
    <cellStyle name="40 % - Accent1 2 2 6 3 5" xfId="3790"/>
    <cellStyle name="40 % - Accent1 2 2 6 3 5 2" xfId="10078"/>
    <cellStyle name="40 % - Accent1 2 2 6 3 6" xfId="4579"/>
    <cellStyle name="40 % - Accent1 2 2 6 3 6 2" xfId="10864"/>
    <cellStyle name="40 % - Accent1 2 2 6 3 7" xfId="5365"/>
    <cellStyle name="40 % - Accent1 2 2 6 3 7 2" xfId="11650"/>
    <cellStyle name="40 % - Accent1 2 2 6 3 8" xfId="6149"/>
    <cellStyle name="40 % - Accent1 2 2 6 3 8 2" xfId="12434"/>
    <cellStyle name="40 % - Accent1 2 2 6 3 9" xfId="6934"/>
    <cellStyle name="40 % - Accent1 2 2 6 4" xfId="1039"/>
    <cellStyle name="40 % - Accent1 2 2 6 4 2" xfId="7327"/>
    <cellStyle name="40 % - Accent1 2 2 6 5" xfId="1824"/>
    <cellStyle name="40 % - Accent1 2 2 6 5 2" xfId="8112"/>
    <cellStyle name="40 % - Accent1 2 2 6 6" xfId="2609"/>
    <cellStyle name="40 % - Accent1 2 2 6 6 2" xfId="8897"/>
    <cellStyle name="40 % - Accent1 2 2 6 7" xfId="3398"/>
    <cellStyle name="40 % - Accent1 2 2 6 7 2" xfId="9686"/>
    <cellStyle name="40 % - Accent1 2 2 6 8" xfId="4187"/>
    <cellStyle name="40 % - Accent1 2 2 6 8 2" xfId="10472"/>
    <cellStyle name="40 % - Accent1 2 2 6 9" xfId="4973"/>
    <cellStyle name="40 % - Accent1 2 2 6 9 2" xfId="11258"/>
    <cellStyle name="40 % - Accent1 2 2 7" xfId="271"/>
    <cellStyle name="40 % - Accent1 2 2 7 10" xfId="5785"/>
    <cellStyle name="40 % - Accent1 2 2 7 10 2" xfId="12070"/>
    <cellStyle name="40 % - Accent1 2 2 7 11" xfId="6570"/>
    <cellStyle name="40 % - Accent1 2 2 7 2" xfId="467"/>
    <cellStyle name="40 % - Accent1 2 2 7 2 10" xfId="6766"/>
    <cellStyle name="40 % - Accent1 2 2 7 2 2" xfId="864"/>
    <cellStyle name="40 % - Accent1 2 2 7 2 2 2" xfId="1655"/>
    <cellStyle name="40 % - Accent1 2 2 7 2 2 2 2" xfId="7943"/>
    <cellStyle name="40 % - Accent1 2 2 7 2 2 3" xfId="2440"/>
    <cellStyle name="40 % - Accent1 2 2 7 2 2 3 2" xfId="8728"/>
    <cellStyle name="40 % - Accent1 2 2 7 2 2 4" xfId="3225"/>
    <cellStyle name="40 % - Accent1 2 2 7 2 2 4 2" xfId="9513"/>
    <cellStyle name="40 % - Accent1 2 2 7 2 2 5" xfId="4014"/>
    <cellStyle name="40 % - Accent1 2 2 7 2 2 5 2" xfId="10302"/>
    <cellStyle name="40 % - Accent1 2 2 7 2 2 6" xfId="4803"/>
    <cellStyle name="40 % - Accent1 2 2 7 2 2 6 2" xfId="11088"/>
    <cellStyle name="40 % - Accent1 2 2 7 2 2 7" xfId="5589"/>
    <cellStyle name="40 % - Accent1 2 2 7 2 2 7 2" xfId="11874"/>
    <cellStyle name="40 % - Accent1 2 2 7 2 2 8" xfId="6373"/>
    <cellStyle name="40 % - Accent1 2 2 7 2 2 8 2" xfId="12658"/>
    <cellStyle name="40 % - Accent1 2 2 7 2 2 9" xfId="7158"/>
    <cellStyle name="40 % - Accent1 2 2 7 2 3" xfId="1263"/>
    <cellStyle name="40 % - Accent1 2 2 7 2 3 2" xfId="7551"/>
    <cellStyle name="40 % - Accent1 2 2 7 2 4" xfId="2048"/>
    <cellStyle name="40 % - Accent1 2 2 7 2 4 2" xfId="8336"/>
    <cellStyle name="40 % - Accent1 2 2 7 2 5" xfId="2833"/>
    <cellStyle name="40 % - Accent1 2 2 7 2 5 2" xfId="9121"/>
    <cellStyle name="40 % - Accent1 2 2 7 2 6" xfId="3622"/>
    <cellStyle name="40 % - Accent1 2 2 7 2 6 2" xfId="9910"/>
    <cellStyle name="40 % - Accent1 2 2 7 2 7" xfId="4411"/>
    <cellStyle name="40 % - Accent1 2 2 7 2 7 2" xfId="10696"/>
    <cellStyle name="40 % - Accent1 2 2 7 2 8" xfId="5197"/>
    <cellStyle name="40 % - Accent1 2 2 7 2 8 2" xfId="11482"/>
    <cellStyle name="40 % - Accent1 2 2 7 2 9" xfId="5981"/>
    <cellStyle name="40 % - Accent1 2 2 7 2 9 2" xfId="12266"/>
    <cellStyle name="40 % - Accent1 2 2 7 3" xfId="668"/>
    <cellStyle name="40 % - Accent1 2 2 7 3 2" xfId="1459"/>
    <cellStyle name="40 % - Accent1 2 2 7 3 2 2" xfId="7747"/>
    <cellStyle name="40 % - Accent1 2 2 7 3 3" xfId="2244"/>
    <cellStyle name="40 % - Accent1 2 2 7 3 3 2" xfId="8532"/>
    <cellStyle name="40 % - Accent1 2 2 7 3 4" xfId="3029"/>
    <cellStyle name="40 % - Accent1 2 2 7 3 4 2" xfId="9317"/>
    <cellStyle name="40 % - Accent1 2 2 7 3 5" xfId="3818"/>
    <cellStyle name="40 % - Accent1 2 2 7 3 5 2" xfId="10106"/>
    <cellStyle name="40 % - Accent1 2 2 7 3 6" xfId="4607"/>
    <cellStyle name="40 % - Accent1 2 2 7 3 6 2" xfId="10892"/>
    <cellStyle name="40 % - Accent1 2 2 7 3 7" xfId="5393"/>
    <cellStyle name="40 % - Accent1 2 2 7 3 7 2" xfId="11678"/>
    <cellStyle name="40 % - Accent1 2 2 7 3 8" xfId="6177"/>
    <cellStyle name="40 % - Accent1 2 2 7 3 8 2" xfId="12462"/>
    <cellStyle name="40 % - Accent1 2 2 7 3 9" xfId="6962"/>
    <cellStyle name="40 % - Accent1 2 2 7 4" xfId="1067"/>
    <cellStyle name="40 % - Accent1 2 2 7 4 2" xfId="7355"/>
    <cellStyle name="40 % - Accent1 2 2 7 5" xfId="1852"/>
    <cellStyle name="40 % - Accent1 2 2 7 5 2" xfId="8140"/>
    <cellStyle name="40 % - Accent1 2 2 7 6" xfId="2637"/>
    <cellStyle name="40 % - Accent1 2 2 7 6 2" xfId="8925"/>
    <cellStyle name="40 % - Accent1 2 2 7 7" xfId="3426"/>
    <cellStyle name="40 % - Accent1 2 2 7 7 2" xfId="9714"/>
    <cellStyle name="40 % - Accent1 2 2 7 8" xfId="4215"/>
    <cellStyle name="40 % - Accent1 2 2 7 8 2" xfId="10500"/>
    <cellStyle name="40 % - Accent1 2 2 7 9" xfId="5001"/>
    <cellStyle name="40 % - Accent1 2 2 7 9 2" xfId="11286"/>
    <cellStyle name="40 % - Accent1 2 2 8" xfId="299"/>
    <cellStyle name="40 % - Accent1 2 2 8 10" xfId="6598"/>
    <cellStyle name="40 % - Accent1 2 2 8 2" xfId="696"/>
    <cellStyle name="40 % - Accent1 2 2 8 2 2" xfId="1487"/>
    <cellStyle name="40 % - Accent1 2 2 8 2 2 2" xfId="7775"/>
    <cellStyle name="40 % - Accent1 2 2 8 2 3" xfId="2272"/>
    <cellStyle name="40 % - Accent1 2 2 8 2 3 2" xfId="8560"/>
    <cellStyle name="40 % - Accent1 2 2 8 2 4" xfId="3057"/>
    <cellStyle name="40 % - Accent1 2 2 8 2 4 2" xfId="9345"/>
    <cellStyle name="40 % - Accent1 2 2 8 2 5" xfId="3846"/>
    <cellStyle name="40 % - Accent1 2 2 8 2 5 2" xfId="10134"/>
    <cellStyle name="40 % - Accent1 2 2 8 2 6" xfId="4635"/>
    <cellStyle name="40 % - Accent1 2 2 8 2 6 2" xfId="10920"/>
    <cellStyle name="40 % - Accent1 2 2 8 2 7" xfId="5421"/>
    <cellStyle name="40 % - Accent1 2 2 8 2 7 2" xfId="11706"/>
    <cellStyle name="40 % - Accent1 2 2 8 2 8" xfId="6205"/>
    <cellStyle name="40 % - Accent1 2 2 8 2 8 2" xfId="12490"/>
    <cellStyle name="40 % - Accent1 2 2 8 2 9" xfId="6990"/>
    <cellStyle name="40 % - Accent1 2 2 8 3" xfId="1095"/>
    <cellStyle name="40 % - Accent1 2 2 8 3 2" xfId="7383"/>
    <cellStyle name="40 % - Accent1 2 2 8 4" xfId="1880"/>
    <cellStyle name="40 % - Accent1 2 2 8 4 2" xfId="8168"/>
    <cellStyle name="40 % - Accent1 2 2 8 5" xfId="2665"/>
    <cellStyle name="40 % - Accent1 2 2 8 5 2" xfId="8953"/>
    <cellStyle name="40 % - Accent1 2 2 8 6" xfId="3454"/>
    <cellStyle name="40 % - Accent1 2 2 8 6 2" xfId="9742"/>
    <cellStyle name="40 % - Accent1 2 2 8 7" xfId="4243"/>
    <cellStyle name="40 % - Accent1 2 2 8 7 2" xfId="10528"/>
    <cellStyle name="40 % - Accent1 2 2 8 8" xfId="5029"/>
    <cellStyle name="40 % - Accent1 2 2 8 8 2" xfId="11314"/>
    <cellStyle name="40 % - Accent1 2 2 8 9" xfId="5813"/>
    <cellStyle name="40 % - Accent1 2 2 8 9 2" xfId="12098"/>
    <cellStyle name="40 % - Accent1 2 2 9" xfId="500"/>
    <cellStyle name="40 % - Accent1 2 2 9 2" xfId="1291"/>
    <cellStyle name="40 % - Accent1 2 2 9 2 2" xfId="7579"/>
    <cellStyle name="40 % - Accent1 2 2 9 3" xfId="2076"/>
    <cellStyle name="40 % - Accent1 2 2 9 3 2" xfId="8364"/>
    <cellStyle name="40 % - Accent1 2 2 9 4" xfId="2861"/>
    <cellStyle name="40 % - Accent1 2 2 9 4 2" xfId="9149"/>
    <cellStyle name="40 % - Accent1 2 2 9 5" xfId="3650"/>
    <cellStyle name="40 % - Accent1 2 2 9 5 2" xfId="9938"/>
    <cellStyle name="40 % - Accent1 2 2 9 6" xfId="4439"/>
    <cellStyle name="40 % - Accent1 2 2 9 6 2" xfId="10724"/>
    <cellStyle name="40 % - Accent1 2 2 9 7" xfId="5225"/>
    <cellStyle name="40 % - Accent1 2 2 9 7 2" xfId="11510"/>
    <cellStyle name="40 % - Accent1 2 2 9 8" xfId="6009"/>
    <cellStyle name="40 % - Accent1 2 2 9 8 2" xfId="12294"/>
    <cellStyle name="40 % - Accent1 2 2 9 9" xfId="6794"/>
    <cellStyle name="40 % - Accent1 2 3" xfId="116"/>
    <cellStyle name="40 % - Accent1 2 3 10" xfId="5631"/>
    <cellStyle name="40 % - Accent1 2 3 10 2" xfId="11916"/>
    <cellStyle name="40 % - Accent1 2 3 11" xfId="6416"/>
    <cellStyle name="40 % - Accent1 2 3 2" xfId="313"/>
    <cellStyle name="40 % - Accent1 2 3 2 10" xfId="6612"/>
    <cellStyle name="40 % - Accent1 2 3 2 2" xfId="710"/>
    <cellStyle name="40 % - Accent1 2 3 2 2 2" xfId="1501"/>
    <cellStyle name="40 % - Accent1 2 3 2 2 2 2" xfId="7789"/>
    <cellStyle name="40 % - Accent1 2 3 2 2 3" xfId="2286"/>
    <cellStyle name="40 % - Accent1 2 3 2 2 3 2" xfId="8574"/>
    <cellStyle name="40 % - Accent1 2 3 2 2 4" xfId="3071"/>
    <cellStyle name="40 % - Accent1 2 3 2 2 4 2" xfId="9359"/>
    <cellStyle name="40 % - Accent1 2 3 2 2 5" xfId="3860"/>
    <cellStyle name="40 % - Accent1 2 3 2 2 5 2" xfId="10148"/>
    <cellStyle name="40 % - Accent1 2 3 2 2 6" xfId="4649"/>
    <cellStyle name="40 % - Accent1 2 3 2 2 6 2" xfId="10934"/>
    <cellStyle name="40 % - Accent1 2 3 2 2 7" xfId="5435"/>
    <cellStyle name="40 % - Accent1 2 3 2 2 7 2" xfId="11720"/>
    <cellStyle name="40 % - Accent1 2 3 2 2 8" xfId="6219"/>
    <cellStyle name="40 % - Accent1 2 3 2 2 8 2" xfId="12504"/>
    <cellStyle name="40 % - Accent1 2 3 2 2 9" xfId="7004"/>
    <cellStyle name="40 % - Accent1 2 3 2 3" xfId="1109"/>
    <cellStyle name="40 % - Accent1 2 3 2 3 2" xfId="7397"/>
    <cellStyle name="40 % - Accent1 2 3 2 4" xfId="1894"/>
    <cellStyle name="40 % - Accent1 2 3 2 4 2" xfId="8182"/>
    <cellStyle name="40 % - Accent1 2 3 2 5" xfId="2679"/>
    <cellStyle name="40 % - Accent1 2 3 2 5 2" xfId="8967"/>
    <cellStyle name="40 % - Accent1 2 3 2 6" xfId="3468"/>
    <cellStyle name="40 % - Accent1 2 3 2 6 2" xfId="9756"/>
    <cellStyle name="40 % - Accent1 2 3 2 7" xfId="4257"/>
    <cellStyle name="40 % - Accent1 2 3 2 7 2" xfId="10542"/>
    <cellStyle name="40 % - Accent1 2 3 2 8" xfId="5043"/>
    <cellStyle name="40 % - Accent1 2 3 2 8 2" xfId="11328"/>
    <cellStyle name="40 % - Accent1 2 3 2 9" xfId="5827"/>
    <cellStyle name="40 % - Accent1 2 3 2 9 2" xfId="12112"/>
    <cellStyle name="40 % - Accent1 2 3 3" xfId="514"/>
    <cellStyle name="40 % - Accent1 2 3 3 2" xfId="1305"/>
    <cellStyle name="40 % - Accent1 2 3 3 2 2" xfId="7593"/>
    <cellStyle name="40 % - Accent1 2 3 3 3" xfId="2090"/>
    <cellStyle name="40 % - Accent1 2 3 3 3 2" xfId="8378"/>
    <cellStyle name="40 % - Accent1 2 3 3 4" xfId="2875"/>
    <cellStyle name="40 % - Accent1 2 3 3 4 2" xfId="9163"/>
    <cellStyle name="40 % - Accent1 2 3 3 5" xfId="3664"/>
    <cellStyle name="40 % - Accent1 2 3 3 5 2" xfId="9952"/>
    <cellStyle name="40 % - Accent1 2 3 3 6" xfId="4453"/>
    <cellStyle name="40 % - Accent1 2 3 3 6 2" xfId="10738"/>
    <cellStyle name="40 % - Accent1 2 3 3 7" xfId="5239"/>
    <cellStyle name="40 % - Accent1 2 3 3 7 2" xfId="11524"/>
    <cellStyle name="40 % - Accent1 2 3 3 8" xfId="6023"/>
    <cellStyle name="40 % - Accent1 2 3 3 8 2" xfId="12308"/>
    <cellStyle name="40 % - Accent1 2 3 3 9" xfId="6808"/>
    <cellStyle name="40 % - Accent1 2 3 4" xfId="913"/>
    <cellStyle name="40 % - Accent1 2 3 4 2" xfId="7201"/>
    <cellStyle name="40 % - Accent1 2 3 5" xfId="1698"/>
    <cellStyle name="40 % - Accent1 2 3 5 2" xfId="7986"/>
    <cellStyle name="40 % - Accent1 2 3 6" xfId="2483"/>
    <cellStyle name="40 % - Accent1 2 3 6 2" xfId="8771"/>
    <cellStyle name="40 % - Accent1 2 3 7" xfId="3272"/>
    <cellStyle name="40 % - Accent1 2 3 7 2" xfId="9560"/>
    <cellStyle name="40 % - Accent1 2 3 8" xfId="4061"/>
    <cellStyle name="40 % - Accent1 2 3 8 2" xfId="10346"/>
    <cellStyle name="40 % - Accent1 2 3 9" xfId="4847"/>
    <cellStyle name="40 % - Accent1 2 3 9 2" xfId="11132"/>
    <cellStyle name="40 % - Accent1 2 4" xfId="145"/>
    <cellStyle name="40 % - Accent1 2 4 10" xfId="5659"/>
    <cellStyle name="40 % - Accent1 2 4 10 2" xfId="11944"/>
    <cellStyle name="40 % - Accent1 2 4 11" xfId="6444"/>
    <cellStyle name="40 % - Accent1 2 4 2" xfId="341"/>
    <cellStyle name="40 % - Accent1 2 4 2 10" xfId="6640"/>
    <cellStyle name="40 % - Accent1 2 4 2 2" xfId="738"/>
    <cellStyle name="40 % - Accent1 2 4 2 2 2" xfId="1529"/>
    <cellStyle name="40 % - Accent1 2 4 2 2 2 2" xfId="7817"/>
    <cellStyle name="40 % - Accent1 2 4 2 2 3" xfId="2314"/>
    <cellStyle name="40 % - Accent1 2 4 2 2 3 2" xfId="8602"/>
    <cellStyle name="40 % - Accent1 2 4 2 2 4" xfId="3099"/>
    <cellStyle name="40 % - Accent1 2 4 2 2 4 2" xfId="9387"/>
    <cellStyle name="40 % - Accent1 2 4 2 2 5" xfId="3888"/>
    <cellStyle name="40 % - Accent1 2 4 2 2 5 2" xfId="10176"/>
    <cellStyle name="40 % - Accent1 2 4 2 2 6" xfId="4677"/>
    <cellStyle name="40 % - Accent1 2 4 2 2 6 2" xfId="10962"/>
    <cellStyle name="40 % - Accent1 2 4 2 2 7" xfId="5463"/>
    <cellStyle name="40 % - Accent1 2 4 2 2 7 2" xfId="11748"/>
    <cellStyle name="40 % - Accent1 2 4 2 2 8" xfId="6247"/>
    <cellStyle name="40 % - Accent1 2 4 2 2 8 2" xfId="12532"/>
    <cellStyle name="40 % - Accent1 2 4 2 2 9" xfId="7032"/>
    <cellStyle name="40 % - Accent1 2 4 2 3" xfId="1137"/>
    <cellStyle name="40 % - Accent1 2 4 2 3 2" xfId="7425"/>
    <cellStyle name="40 % - Accent1 2 4 2 4" xfId="1922"/>
    <cellStyle name="40 % - Accent1 2 4 2 4 2" xfId="8210"/>
    <cellStyle name="40 % - Accent1 2 4 2 5" xfId="2707"/>
    <cellStyle name="40 % - Accent1 2 4 2 5 2" xfId="8995"/>
    <cellStyle name="40 % - Accent1 2 4 2 6" xfId="3496"/>
    <cellStyle name="40 % - Accent1 2 4 2 6 2" xfId="9784"/>
    <cellStyle name="40 % - Accent1 2 4 2 7" xfId="4285"/>
    <cellStyle name="40 % - Accent1 2 4 2 7 2" xfId="10570"/>
    <cellStyle name="40 % - Accent1 2 4 2 8" xfId="5071"/>
    <cellStyle name="40 % - Accent1 2 4 2 8 2" xfId="11356"/>
    <cellStyle name="40 % - Accent1 2 4 2 9" xfId="5855"/>
    <cellStyle name="40 % - Accent1 2 4 2 9 2" xfId="12140"/>
    <cellStyle name="40 % - Accent1 2 4 3" xfId="542"/>
    <cellStyle name="40 % - Accent1 2 4 3 2" xfId="1333"/>
    <cellStyle name="40 % - Accent1 2 4 3 2 2" xfId="7621"/>
    <cellStyle name="40 % - Accent1 2 4 3 3" xfId="2118"/>
    <cellStyle name="40 % - Accent1 2 4 3 3 2" xfId="8406"/>
    <cellStyle name="40 % - Accent1 2 4 3 4" xfId="2903"/>
    <cellStyle name="40 % - Accent1 2 4 3 4 2" xfId="9191"/>
    <cellStyle name="40 % - Accent1 2 4 3 5" xfId="3692"/>
    <cellStyle name="40 % - Accent1 2 4 3 5 2" xfId="9980"/>
    <cellStyle name="40 % - Accent1 2 4 3 6" xfId="4481"/>
    <cellStyle name="40 % - Accent1 2 4 3 6 2" xfId="10766"/>
    <cellStyle name="40 % - Accent1 2 4 3 7" xfId="5267"/>
    <cellStyle name="40 % - Accent1 2 4 3 7 2" xfId="11552"/>
    <cellStyle name="40 % - Accent1 2 4 3 8" xfId="6051"/>
    <cellStyle name="40 % - Accent1 2 4 3 8 2" xfId="12336"/>
    <cellStyle name="40 % - Accent1 2 4 3 9" xfId="6836"/>
    <cellStyle name="40 % - Accent1 2 4 4" xfId="941"/>
    <cellStyle name="40 % - Accent1 2 4 4 2" xfId="7229"/>
    <cellStyle name="40 % - Accent1 2 4 5" xfId="1726"/>
    <cellStyle name="40 % - Accent1 2 4 5 2" xfId="8014"/>
    <cellStyle name="40 % - Accent1 2 4 6" xfId="2511"/>
    <cellStyle name="40 % - Accent1 2 4 6 2" xfId="8799"/>
    <cellStyle name="40 % - Accent1 2 4 7" xfId="3300"/>
    <cellStyle name="40 % - Accent1 2 4 7 2" xfId="9588"/>
    <cellStyle name="40 % - Accent1 2 4 8" xfId="4089"/>
    <cellStyle name="40 % - Accent1 2 4 8 2" xfId="10374"/>
    <cellStyle name="40 % - Accent1 2 4 9" xfId="4875"/>
    <cellStyle name="40 % - Accent1 2 4 9 2" xfId="11160"/>
    <cellStyle name="40 % - Accent1 2 5" xfId="173"/>
    <cellStyle name="40 % - Accent1 2 5 10" xfId="5687"/>
    <cellStyle name="40 % - Accent1 2 5 10 2" xfId="11972"/>
    <cellStyle name="40 % - Accent1 2 5 11" xfId="6472"/>
    <cellStyle name="40 % - Accent1 2 5 2" xfId="369"/>
    <cellStyle name="40 % - Accent1 2 5 2 10" xfId="6668"/>
    <cellStyle name="40 % - Accent1 2 5 2 2" xfId="766"/>
    <cellStyle name="40 % - Accent1 2 5 2 2 2" xfId="1557"/>
    <cellStyle name="40 % - Accent1 2 5 2 2 2 2" xfId="7845"/>
    <cellStyle name="40 % - Accent1 2 5 2 2 3" xfId="2342"/>
    <cellStyle name="40 % - Accent1 2 5 2 2 3 2" xfId="8630"/>
    <cellStyle name="40 % - Accent1 2 5 2 2 4" xfId="3127"/>
    <cellStyle name="40 % - Accent1 2 5 2 2 4 2" xfId="9415"/>
    <cellStyle name="40 % - Accent1 2 5 2 2 5" xfId="3916"/>
    <cellStyle name="40 % - Accent1 2 5 2 2 5 2" xfId="10204"/>
    <cellStyle name="40 % - Accent1 2 5 2 2 6" xfId="4705"/>
    <cellStyle name="40 % - Accent1 2 5 2 2 6 2" xfId="10990"/>
    <cellStyle name="40 % - Accent1 2 5 2 2 7" xfId="5491"/>
    <cellStyle name="40 % - Accent1 2 5 2 2 7 2" xfId="11776"/>
    <cellStyle name="40 % - Accent1 2 5 2 2 8" xfId="6275"/>
    <cellStyle name="40 % - Accent1 2 5 2 2 8 2" xfId="12560"/>
    <cellStyle name="40 % - Accent1 2 5 2 2 9" xfId="7060"/>
    <cellStyle name="40 % - Accent1 2 5 2 3" xfId="1165"/>
    <cellStyle name="40 % - Accent1 2 5 2 3 2" xfId="7453"/>
    <cellStyle name="40 % - Accent1 2 5 2 4" xfId="1950"/>
    <cellStyle name="40 % - Accent1 2 5 2 4 2" xfId="8238"/>
    <cellStyle name="40 % - Accent1 2 5 2 5" xfId="2735"/>
    <cellStyle name="40 % - Accent1 2 5 2 5 2" xfId="9023"/>
    <cellStyle name="40 % - Accent1 2 5 2 6" xfId="3524"/>
    <cellStyle name="40 % - Accent1 2 5 2 6 2" xfId="9812"/>
    <cellStyle name="40 % - Accent1 2 5 2 7" xfId="4313"/>
    <cellStyle name="40 % - Accent1 2 5 2 7 2" xfId="10598"/>
    <cellStyle name="40 % - Accent1 2 5 2 8" xfId="5099"/>
    <cellStyle name="40 % - Accent1 2 5 2 8 2" xfId="11384"/>
    <cellStyle name="40 % - Accent1 2 5 2 9" xfId="5883"/>
    <cellStyle name="40 % - Accent1 2 5 2 9 2" xfId="12168"/>
    <cellStyle name="40 % - Accent1 2 5 3" xfId="570"/>
    <cellStyle name="40 % - Accent1 2 5 3 2" xfId="1361"/>
    <cellStyle name="40 % - Accent1 2 5 3 2 2" xfId="7649"/>
    <cellStyle name="40 % - Accent1 2 5 3 3" xfId="2146"/>
    <cellStyle name="40 % - Accent1 2 5 3 3 2" xfId="8434"/>
    <cellStyle name="40 % - Accent1 2 5 3 4" xfId="2931"/>
    <cellStyle name="40 % - Accent1 2 5 3 4 2" xfId="9219"/>
    <cellStyle name="40 % - Accent1 2 5 3 5" xfId="3720"/>
    <cellStyle name="40 % - Accent1 2 5 3 5 2" xfId="10008"/>
    <cellStyle name="40 % - Accent1 2 5 3 6" xfId="4509"/>
    <cellStyle name="40 % - Accent1 2 5 3 6 2" xfId="10794"/>
    <cellStyle name="40 % - Accent1 2 5 3 7" xfId="5295"/>
    <cellStyle name="40 % - Accent1 2 5 3 7 2" xfId="11580"/>
    <cellStyle name="40 % - Accent1 2 5 3 8" xfId="6079"/>
    <cellStyle name="40 % - Accent1 2 5 3 8 2" xfId="12364"/>
    <cellStyle name="40 % - Accent1 2 5 3 9" xfId="6864"/>
    <cellStyle name="40 % - Accent1 2 5 4" xfId="969"/>
    <cellStyle name="40 % - Accent1 2 5 4 2" xfId="7257"/>
    <cellStyle name="40 % - Accent1 2 5 5" xfId="1754"/>
    <cellStyle name="40 % - Accent1 2 5 5 2" xfId="8042"/>
    <cellStyle name="40 % - Accent1 2 5 6" xfId="2539"/>
    <cellStyle name="40 % - Accent1 2 5 6 2" xfId="8827"/>
    <cellStyle name="40 % - Accent1 2 5 7" xfId="3328"/>
    <cellStyle name="40 % - Accent1 2 5 7 2" xfId="9616"/>
    <cellStyle name="40 % - Accent1 2 5 8" xfId="4117"/>
    <cellStyle name="40 % - Accent1 2 5 8 2" xfId="10402"/>
    <cellStyle name="40 % - Accent1 2 5 9" xfId="4903"/>
    <cellStyle name="40 % - Accent1 2 5 9 2" xfId="11188"/>
    <cellStyle name="40 % - Accent1 2 6" xfId="201"/>
    <cellStyle name="40 % - Accent1 2 6 10" xfId="5715"/>
    <cellStyle name="40 % - Accent1 2 6 10 2" xfId="12000"/>
    <cellStyle name="40 % - Accent1 2 6 11" xfId="6500"/>
    <cellStyle name="40 % - Accent1 2 6 2" xfId="397"/>
    <cellStyle name="40 % - Accent1 2 6 2 10" xfId="6696"/>
    <cellStyle name="40 % - Accent1 2 6 2 2" xfId="794"/>
    <cellStyle name="40 % - Accent1 2 6 2 2 2" xfId="1585"/>
    <cellStyle name="40 % - Accent1 2 6 2 2 2 2" xfId="7873"/>
    <cellStyle name="40 % - Accent1 2 6 2 2 3" xfId="2370"/>
    <cellStyle name="40 % - Accent1 2 6 2 2 3 2" xfId="8658"/>
    <cellStyle name="40 % - Accent1 2 6 2 2 4" xfId="3155"/>
    <cellStyle name="40 % - Accent1 2 6 2 2 4 2" xfId="9443"/>
    <cellStyle name="40 % - Accent1 2 6 2 2 5" xfId="3944"/>
    <cellStyle name="40 % - Accent1 2 6 2 2 5 2" xfId="10232"/>
    <cellStyle name="40 % - Accent1 2 6 2 2 6" xfId="4733"/>
    <cellStyle name="40 % - Accent1 2 6 2 2 6 2" xfId="11018"/>
    <cellStyle name="40 % - Accent1 2 6 2 2 7" xfId="5519"/>
    <cellStyle name="40 % - Accent1 2 6 2 2 7 2" xfId="11804"/>
    <cellStyle name="40 % - Accent1 2 6 2 2 8" xfId="6303"/>
    <cellStyle name="40 % - Accent1 2 6 2 2 8 2" xfId="12588"/>
    <cellStyle name="40 % - Accent1 2 6 2 2 9" xfId="7088"/>
    <cellStyle name="40 % - Accent1 2 6 2 3" xfId="1193"/>
    <cellStyle name="40 % - Accent1 2 6 2 3 2" xfId="7481"/>
    <cellStyle name="40 % - Accent1 2 6 2 4" xfId="1978"/>
    <cellStyle name="40 % - Accent1 2 6 2 4 2" xfId="8266"/>
    <cellStyle name="40 % - Accent1 2 6 2 5" xfId="2763"/>
    <cellStyle name="40 % - Accent1 2 6 2 5 2" xfId="9051"/>
    <cellStyle name="40 % - Accent1 2 6 2 6" xfId="3552"/>
    <cellStyle name="40 % - Accent1 2 6 2 6 2" xfId="9840"/>
    <cellStyle name="40 % - Accent1 2 6 2 7" xfId="4341"/>
    <cellStyle name="40 % - Accent1 2 6 2 7 2" xfId="10626"/>
    <cellStyle name="40 % - Accent1 2 6 2 8" xfId="5127"/>
    <cellStyle name="40 % - Accent1 2 6 2 8 2" xfId="11412"/>
    <cellStyle name="40 % - Accent1 2 6 2 9" xfId="5911"/>
    <cellStyle name="40 % - Accent1 2 6 2 9 2" xfId="12196"/>
    <cellStyle name="40 % - Accent1 2 6 3" xfId="598"/>
    <cellStyle name="40 % - Accent1 2 6 3 2" xfId="1389"/>
    <cellStyle name="40 % - Accent1 2 6 3 2 2" xfId="7677"/>
    <cellStyle name="40 % - Accent1 2 6 3 3" xfId="2174"/>
    <cellStyle name="40 % - Accent1 2 6 3 3 2" xfId="8462"/>
    <cellStyle name="40 % - Accent1 2 6 3 4" xfId="2959"/>
    <cellStyle name="40 % - Accent1 2 6 3 4 2" xfId="9247"/>
    <cellStyle name="40 % - Accent1 2 6 3 5" xfId="3748"/>
    <cellStyle name="40 % - Accent1 2 6 3 5 2" xfId="10036"/>
    <cellStyle name="40 % - Accent1 2 6 3 6" xfId="4537"/>
    <cellStyle name="40 % - Accent1 2 6 3 6 2" xfId="10822"/>
    <cellStyle name="40 % - Accent1 2 6 3 7" xfId="5323"/>
    <cellStyle name="40 % - Accent1 2 6 3 7 2" xfId="11608"/>
    <cellStyle name="40 % - Accent1 2 6 3 8" xfId="6107"/>
    <cellStyle name="40 % - Accent1 2 6 3 8 2" xfId="12392"/>
    <cellStyle name="40 % - Accent1 2 6 3 9" xfId="6892"/>
    <cellStyle name="40 % - Accent1 2 6 4" xfId="997"/>
    <cellStyle name="40 % - Accent1 2 6 4 2" xfId="7285"/>
    <cellStyle name="40 % - Accent1 2 6 5" xfId="1782"/>
    <cellStyle name="40 % - Accent1 2 6 5 2" xfId="8070"/>
    <cellStyle name="40 % - Accent1 2 6 6" xfId="2567"/>
    <cellStyle name="40 % - Accent1 2 6 6 2" xfId="8855"/>
    <cellStyle name="40 % - Accent1 2 6 7" xfId="3356"/>
    <cellStyle name="40 % - Accent1 2 6 7 2" xfId="9644"/>
    <cellStyle name="40 % - Accent1 2 6 8" xfId="4145"/>
    <cellStyle name="40 % - Accent1 2 6 8 2" xfId="10430"/>
    <cellStyle name="40 % - Accent1 2 6 9" xfId="4931"/>
    <cellStyle name="40 % - Accent1 2 6 9 2" xfId="11216"/>
    <cellStyle name="40 % - Accent1 2 7" xfId="229"/>
    <cellStyle name="40 % - Accent1 2 7 10" xfId="5743"/>
    <cellStyle name="40 % - Accent1 2 7 10 2" xfId="12028"/>
    <cellStyle name="40 % - Accent1 2 7 11" xfId="6528"/>
    <cellStyle name="40 % - Accent1 2 7 2" xfId="425"/>
    <cellStyle name="40 % - Accent1 2 7 2 10" xfId="6724"/>
    <cellStyle name="40 % - Accent1 2 7 2 2" xfId="822"/>
    <cellStyle name="40 % - Accent1 2 7 2 2 2" xfId="1613"/>
    <cellStyle name="40 % - Accent1 2 7 2 2 2 2" xfId="7901"/>
    <cellStyle name="40 % - Accent1 2 7 2 2 3" xfId="2398"/>
    <cellStyle name="40 % - Accent1 2 7 2 2 3 2" xfId="8686"/>
    <cellStyle name="40 % - Accent1 2 7 2 2 4" xfId="3183"/>
    <cellStyle name="40 % - Accent1 2 7 2 2 4 2" xfId="9471"/>
    <cellStyle name="40 % - Accent1 2 7 2 2 5" xfId="3972"/>
    <cellStyle name="40 % - Accent1 2 7 2 2 5 2" xfId="10260"/>
    <cellStyle name="40 % - Accent1 2 7 2 2 6" xfId="4761"/>
    <cellStyle name="40 % - Accent1 2 7 2 2 6 2" xfId="11046"/>
    <cellStyle name="40 % - Accent1 2 7 2 2 7" xfId="5547"/>
    <cellStyle name="40 % - Accent1 2 7 2 2 7 2" xfId="11832"/>
    <cellStyle name="40 % - Accent1 2 7 2 2 8" xfId="6331"/>
    <cellStyle name="40 % - Accent1 2 7 2 2 8 2" xfId="12616"/>
    <cellStyle name="40 % - Accent1 2 7 2 2 9" xfId="7116"/>
    <cellStyle name="40 % - Accent1 2 7 2 3" xfId="1221"/>
    <cellStyle name="40 % - Accent1 2 7 2 3 2" xfId="7509"/>
    <cellStyle name="40 % - Accent1 2 7 2 4" xfId="2006"/>
    <cellStyle name="40 % - Accent1 2 7 2 4 2" xfId="8294"/>
    <cellStyle name="40 % - Accent1 2 7 2 5" xfId="2791"/>
    <cellStyle name="40 % - Accent1 2 7 2 5 2" xfId="9079"/>
    <cellStyle name="40 % - Accent1 2 7 2 6" xfId="3580"/>
    <cellStyle name="40 % - Accent1 2 7 2 6 2" xfId="9868"/>
    <cellStyle name="40 % - Accent1 2 7 2 7" xfId="4369"/>
    <cellStyle name="40 % - Accent1 2 7 2 7 2" xfId="10654"/>
    <cellStyle name="40 % - Accent1 2 7 2 8" xfId="5155"/>
    <cellStyle name="40 % - Accent1 2 7 2 8 2" xfId="11440"/>
    <cellStyle name="40 % - Accent1 2 7 2 9" xfId="5939"/>
    <cellStyle name="40 % - Accent1 2 7 2 9 2" xfId="12224"/>
    <cellStyle name="40 % - Accent1 2 7 3" xfId="626"/>
    <cellStyle name="40 % - Accent1 2 7 3 2" xfId="1417"/>
    <cellStyle name="40 % - Accent1 2 7 3 2 2" xfId="7705"/>
    <cellStyle name="40 % - Accent1 2 7 3 3" xfId="2202"/>
    <cellStyle name="40 % - Accent1 2 7 3 3 2" xfId="8490"/>
    <cellStyle name="40 % - Accent1 2 7 3 4" xfId="2987"/>
    <cellStyle name="40 % - Accent1 2 7 3 4 2" xfId="9275"/>
    <cellStyle name="40 % - Accent1 2 7 3 5" xfId="3776"/>
    <cellStyle name="40 % - Accent1 2 7 3 5 2" xfId="10064"/>
    <cellStyle name="40 % - Accent1 2 7 3 6" xfId="4565"/>
    <cellStyle name="40 % - Accent1 2 7 3 6 2" xfId="10850"/>
    <cellStyle name="40 % - Accent1 2 7 3 7" xfId="5351"/>
    <cellStyle name="40 % - Accent1 2 7 3 7 2" xfId="11636"/>
    <cellStyle name="40 % - Accent1 2 7 3 8" xfId="6135"/>
    <cellStyle name="40 % - Accent1 2 7 3 8 2" xfId="12420"/>
    <cellStyle name="40 % - Accent1 2 7 3 9" xfId="6920"/>
    <cellStyle name="40 % - Accent1 2 7 4" xfId="1025"/>
    <cellStyle name="40 % - Accent1 2 7 4 2" xfId="7313"/>
    <cellStyle name="40 % - Accent1 2 7 5" xfId="1810"/>
    <cellStyle name="40 % - Accent1 2 7 5 2" xfId="8098"/>
    <cellStyle name="40 % - Accent1 2 7 6" xfId="2595"/>
    <cellStyle name="40 % - Accent1 2 7 6 2" xfId="8883"/>
    <cellStyle name="40 % - Accent1 2 7 7" xfId="3384"/>
    <cellStyle name="40 % - Accent1 2 7 7 2" xfId="9672"/>
    <cellStyle name="40 % - Accent1 2 7 8" xfId="4173"/>
    <cellStyle name="40 % - Accent1 2 7 8 2" xfId="10458"/>
    <cellStyle name="40 % - Accent1 2 7 9" xfId="4959"/>
    <cellStyle name="40 % - Accent1 2 7 9 2" xfId="11244"/>
    <cellStyle name="40 % - Accent1 2 8" xfId="257"/>
    <cellStyle name="40 % - Accent1 2 8 10" xfId="5771"/>
    <cellStyle name="40 % - Accent1 2 8 10 2" xfId="12056"/>
    <cellStyle name="40 % - Accent1 2 8 11" xfId="6556"/>
    <cellStyle name="40 % - Accent1 2 8 2" xfId="453"/>
    <cellStyle name="40 % - Accent1 2 8 2 10" xfId="6752"/>
    <cellStyle name="40 % - Accent1 2 8 2 2" xfId="850"/>
    <cellStyle name="40 % - Accent1 2 8 2 2 2" xfId="1641"/>
    <cellStyle name="40 % - Accent1 2 8 2 2 2 2" xfId="7929"/>
    <cellStyle name="40 % - Accent1 2 8 2 2 3" xfId="2426"/>
    <cellStyle name="40 % - Accent1 2 8 2 2 3 2" xfId="8714"/>
    <cellStyle name="40 % - Accent1 2 8 2 2 4" xfId="3211"/>
    <cellStyle name="40 % - Accent1 2 8 2 2 4 2" xfId="9499"/>
    <cellStyle name="40 % - Accent1 2 8 2 2 5" xfId="4000"/>
    <cellStyle name="40 % - Accent1 2 8 2 2 5 2" xfId="10288"/>
    <cellStyle name="40 % - Accent1 2 8 2 2 6" xfId="4789"/>
    <cellStyle name="40 % - Accent1 2 8 2 2 6 2" xfId="11074"/>
    <cellStyle name="40 % - Accent1 2 8 2 2 7" xfId="5575"/>
    <cellStyle name="40 % - Accent1 2 8 2 2 7 2" xfId="11860"/>
    <cellStyle name="40 % - Accent1 2 8 2 2 8" xfId="6359"/>
    <cellStyle name="40 % - Accent1 2 8 2 2 8 2" xfId="12644"/>
    <cellStyle name="40 % - Accent1 2 8 2 2 9" xfId="7144"/>
    <cellStyle name="40 % - Accent1 2 8 2 3" xfId="1249"/>
    <cellStyle name="40 % - Accent1 2 8 2 3 2" xfId="7537"/>
    <cellStyle name="40 % - Accent1 2 8 2 4" xfId="2034"/>
    <cellStyle name="40 % - Accent1 2 8 2 4 2" xfId="8322"/>
    <cellStyle name="40 % - Accent1 2 8 2 5" xfId="2819"/>
    <cellStyle name="40 % - Accent1 2 8 2 5 2" xfId="9107"/>
    <cellStyle name="40 % - Accent1 2 8 2 6" xfId="3608"/>
    <cellStyle name="40 % - Accent1 2 8 2 6 2" xfId="9896"/>
    <cellStyle name="40 % - Accent1 2 8 2 7" xfId="4397"/>
    <cellStyle name="40 % - Accent1 2 8 2 7 2" xfId="10682"/>
    <cellStyle name="40 % - Accent1 2 8 2 8" xfId="5183"/>
    <cellStyle name="40 % - Accent1 2 8 2 8 2" xfId="11468"/>
    <cellStyle name="40 % - Accent1 2 8 2 9" xfId="5967"/>
    <cellStyle name="40 % - Accent1 2 8 2 9 2" xfId="12252"/>
    <cellStyle name="40 % - Accent1 2 8 3" xfId="654"/>
    <cellStyle name="40 % - Accent1 2 8 3 2" xfId="1445"/>
    <cellStyle name="40 % - Accent1 2 8 3 2 2" xfId="7733"/>
    <cellStyle name="40 % - Accent1 2 8 3 3" xfId="2230"/>
    <cellStyle name="40 % - Accent1 2 8 3 3 2" xfId="8518"/>
    <cellStyle name="40 % - Accent1 2 8 3 4" xfId="3015"/>
    <cellStyle name="40 % - Accent1 2 8 3 4 2" xfId="9303"/>
    <cellStyle name="40 % - Accent1 2 8 3 5" xfId="3804"/>
    <cellStyle name="40 % - Accent1 2 8 3 5 2" xfId="10092"/>
    <cellStyle name="40 % - Accent1 2 8 3 6" xfId="4593"/>
    <cellStyle name="40 % - Accent1 2 8 3 6 2" xfId="10878"/>
    <cellStyle name="40 % - Accent1 2 8 3 7" xfId="5379"/>
    <cellStyle name="40 % - Accent1 2 8 3 7 2" xfId="11664"/>
    <cellStyle name="40 % - Accent1 2 8 3 8" xfId="6163"/>
    <cellStyle name="40 % - Accent1 2 8 3 8 2" xfId="12448"/>
    <cellStyle name="40 % - Accent1 2 8 3 9" xfId="6948"/>
    <cellStyle name="40 % - Accent1 2 8 4" xfId="1053"/>
    <cellStyle name="40 % - Accent1 2 8 4 2" xfId="7341"/>
    <cellStyle name="40 % - Accent1 2 8 5" xfId="1838"/>
    <cellStyle name="40 % - Accent1 2 8 5 2" xfId="8126"/>
    <cellStyle name="40 % - Accent1 2 8 6" xfId="2623"/>
    <cellStyle name="40 % - Accent1 2 8 6 2" xfId="8911"/>
    <cellStyle name="40 % - Accent1 2 8 7" xfId="3412"/>
    <cellStyle name="40 % - Accent1 2 8 7 2" xfId="9700"/>
    <cellStyle name="40 % - Accent1 2 8 8" xfId="4201"/>
    <cellStyle name="40 % - Accent1 2 8 8 2" xfId="10486"/>
    <cellStyle name="40 % - Accent1 2 8 9" xfId="4987"/>
    <cellStyle name="40 % - Accent1 2 8 9 2" xfId="11272"/>
    <cellStyle name="40 % - Accent1 2 9" xfId="285"/>
    <cellStyle name="40 % - Accent1 2 9 10" xfId="6584"/>
    <cellStyle name="40 % - Accent1 2 9 2" xfId="682"/>
    <cellStyle name="40 % - Accent1 2 9 2 2" xfId="1473"/>
    <cellStyle name="40 % - Accent1 2 9 2 2 2" xfId="7761"/>
    <cellStyle name="40 % - Accent1 2 9 2 3" xfId="2258"/>
    <cellStyle name="40 % - Accent1 2 9 2 3 2" xfId="8546"/>
    <cellStyle name="40 % - Accent1 2 9 2 4" xfId="3043"/>
    <cellStyle name="40 % - Accent1 2 9 2 4 2" xfId="9331"/>
    <cellStyle name="40 % - Accent1 2 9 2 5" xfId="3832"/>
    <cellStyle name="40 % - Accent1 2 9 2 5 2" xfId="10120"/>
    <cellStyle name="40 % - Accent1 2 9 2 6" xfId="4621"/>
    <cellStyle name="40 % - Accent1 2 9 2 6 2" xfId="10906"/>
    <cellStyle name="40 % - Accent1 2 9 2 7" xfId="5407"/>
    <cellStyle name="40 % - Accent1 2 9 2 7 2" xfId="11692"/>
    <cellStyle name="40 % - Accent1 2 9 2 8" xfId="6191"/>
    <cellStyle name="40 % - Accent1 2 9 2 8 2" xfId="12476"/>
    <cellStyle name="40 % - Accent1 2 9 2 9" xfId="6976"/>
    <cellStyle name="40 % - Accent1 2 9 3" xfId="1081"/>
    <cellStyle name="40 % - Accent1 2 9 3 2" xfId="7369"/>
    <cellStyle name="40 % - Accent1 2 9 4" xfId="1866"/>
    <cellStyle name="40 % - Accent1 2 9 4 2" xfId="8154"/>
    <cellStyle name="40 % - Accent1 2 9 5" xfId="2651"/>
    <cellStyle name="40 % - Accent1 2 9 5 2" xfId="8939"/>
    <cellStyle name="40 % - Accent1 2 9 6" xfId="3440"/>
    <cellStyle name="40 % - Accent1 2 9 6 2" xfId="9728"/>
    <cellStyle name="40 % - Accent1 2 9 7" xfId="4229"/>
    <cellStyle name="40 % - Accent1 2 9 7 2" xfId="10514"/>
    <cellStyle name="40 % - Accent1 2 9 8" xfId="5015"/>
    <cellStyle name="40 % - Accent1 2 9 8 2" xfId="11300"/>
    <cellStyle name="40 % - Accent1 2 9 9" xfId="5799"/>
    <cellStyle name="40 % - Accent1 2 9 9 2" xfId="12084"/>
    <cellStyle name="40 % - Accent2" xfId="15" builtinId="35" customBuiltin="1"/>
    <cellStyle name="40 % - Accent2 2" xfId="16"/>
    <cellStyle name="40 % - Accent2 2 10" xfId="487"/>
    <cellStyle name="40 % - Accent2 2 10 2" xfId="1278"/>
    <cellStyle name="40 % - Accent2 2 10 2 2" xfId="7566"/>
    <cellStyle name="40 % - Accent2 2 10 3" xfId="2063"/>
    <cellStyle name="40 % - Accent2 2 10 3 2" xfId="8351"/>
    <cellStyle name="40 % - Accent2 2 10 4" xfId="2848"/>
    <cellStyle name="40 % - Accent2 2 10 4 2" xfId="9136"/>
    <cellStyle name="40 % - Accent2 2 10 5" xfId="3637"/>
    <cellStyle name="40 % - Accent2 2 10 5 2" xfId="9925"/>
    <cellStyle name="40 % - Accent2 2 10 6" xfId="4426"/>
    <cellStyle name="40 % - Accent2 2 10 6 2" xfId="10711"/>
    <cellStyle name="40 % - Accent2 2 10 7" xfId="5212"/>
    <cellStyle name="40 % - Accent2 2 10 7 2" xfId="11497"/>
    <cellStyle name="40 % - Accent2 2 10 8" xfId="5996"/>
    <cellStyle name="40 % - Accent2 2 10 8 2" xfId="12281"/>
    <cellStyle name="40 % - Accent2 2 10 9" xfId="6781"/>
    <cellStyle name="40 % - Accent2 2 11" xfId="886"/>
    <cellStyle name="40 % - Accent2 2 11 2" xfId="7174"/>
    <cellStyle name="40 % - Accent2 2 12" xfId="1671"/>
    <cellStyle name="40 % - Accent2 2 12 2" xfId="7959"/>
    <cellStyle name="40 % - Accent2 2 13" xfId="2456"/>
    <cellStyle name="40 % - Accent2 2 13 2" xfId="8744"/>
    <cellStyle name="40 % - Accent2 2 14" xfId="3245"/>
    <cellStyle name="40 % - Accent2 2 14 2" xfId="9533"/>
    <cellStyle name="40 % - Accent2 2 15" xfId="4034"/>
    <cellStyle name="40 % - Accent2 2 15 2" xfId="10319"/>
    <cellStyle name="40 % - Accent2 2 16" xfId="4820"/>
    <cellStyle name="40 % - Accent2 2 16 2" xfId="11105"/>
    <cellStyle name="40 % - Accent2 2 17" xfId="5604"/>
    <cellStyle name="40 % - Accent2 2 17 2" xfId="11889"/>
    <cellStyle name="40 % - Accent2 2 18" xfId="6389"/>
    <cellStyle name="40 % - Accent2 2 2" xfId="101"/>
    <cellStyle name="40 % - Accent2 2 2 10" xfId="900"/>
    <cellStyle name="40 % - Accent2 2 2 10 2" xfId="7188"/>
    <cellStyle name="40 % - Accent2 2 2 11" xfId="1685"/>
    <cellStyle name="40 % - Accent2 2 2 11 2" xfId="7973"/>
    <cellStyle name="40 % - Accent2 2 2 12" xfId="2470"/>
    <cellStyle name="40 % - Accent2 2 2 12 2" xfId="8758"/>
    <cellStyle name="40 % - Accent2 2 2 13" xfId="3259"/>
    <cellStyle name="40 % - Accent2 2 2 13 2" xfId="9547"/>
    <cellStyle name="40 % - Accent2 2 2 14" xfId="4048"/>
    <cellStyle name="40 % - Accent2 2 2 14 2" xfId="10333"/>
    <cellStyle name="40 % - Accent2 2 2 15" xfId="4834"/>
    <cellStyle name="40 % - Accent2 2 2 15 2" xfId="11119"/>
    <cellStyle name="40 % - Accent2 2 2 16" xfId="5618"/>
    <cellStyle name="40 % - Accent2 2 2 16 2" xfId="11903"/>
    <cellStyle name="40 % - Accent2 2 2 17" xfId="6403"/>
    <cellStyle name="40 % - Accent2 2 2 2" xfId="132"/>
    <cellStyle name="40 % - Accent2 2 2 2 10" xfId="5646"/>
    <cellStyle name="40 % - Accent2 2 2 2 10 2" xfId="11931"/>
    <cellStyle name="40 % - Accent2 2 2 2 11" xfId="6431"/>
    <cellStyle name="40 % - Accent2 2 2 2 2" xfId="328"/>
    <cellStyle name="40 % - Accent2 2 2 2 2 10" xfId="6627"/>
    <cellStyle name="40 % - Accent2 2 2 2 2 2" xfId="725"/>
    <cellStyle name="40 % - Accent2 2 2 2 2 2 2" xfId="1516"/>
    <cellStyle name="40 % - Accent2 2 2 2 2 2 2 2" xfId="7804"/>
    <cellStyle name="40 % - Accent2 2 2 2 2 2 3" xfId="2301"/>
    <cellStyle name="40 % - Accent2 2 2 2 2 2 3 2" xfId="8589"/>
    <cellStyle name="40 % - Accent2 2 2 2 2 2 4" xfId="3086"/>
    <cellStyle name="40 % - Accent2 2 2 2 2 2 4 2" xfId="9374"/>
    <cellStyle name="40 % - Accent2 2 2 2 2 2 5" xfId="3875"/>
    <cellStyle name="40 % - Accent2 2 2 2 2 2 5 2" xfId="10163"/>
    <cellStyle name="40 % - Accent2 2 2 2 2 2 6" xfId="4664"/>
    <cellStyle name="40 % - Accent2 2 2 2 2 2 6 2" xfId="10949"/>
    <cellStyle name="40 % - Accent2 2 2 2 2 2 7" xfId="5450"/>
    <cellStyle name="40 % - Accent2 2 2 2 2 2 7 2" xfId="11735"/>
    <cellStyle name="40 % - Accent2 2 2 2 2 2 8" xfId="6234"/>
    <cellStyle name="40 % - Accent2 2 2 2 2 2 8 2" xfId="12519"/>
    <cellStyle name="40 % - Accent2 2 2 2 2 2 9" xfId="7019"/>
    <cellStyle name="40 % - Accent2 2 2 2 2 3" xfId="1124"/>
    <cellStyle name="40 % - Accent2 2 2 2 2 3 2" xfId="7412"/>
    <cellStyle name="40 % - Accent2 2 2 2 2 4" xfId="1909"/>
    <cellStyle name="40 % - Accent2 2 2 2 2 4 2" xfId="8197"/>
    <cellStyle name="40 % - Accent2 2 2 2 2 5" xfId="2694"/>
    <cellStyle name="40 % - Accent2 2 2 2 2 5 2" xfId="8982"/>
    <cellStyle name="40 % - Accent2 2 2 2 2 6" xfId="3483"/>
    <cellStyle name="40 % - Accent2 2 2 2 2 6 2" xfId="9771"/>
    <cellStyle name="40 % - Accent2 2 2 2 2 7" xfId="4272"/>
    <cellStyle name="40 % - Accent2 2 2 2 2 7 2" xfId="10557"/>
    <cellStyle name="40 % - Accent2 2 2 2 2 8" xfId="5058"/>
    <cellStyle name="40 % - Accent2 2 2 2 2 8 2" xfId="11343"/>
    <cellStyle name="40 % - Accent2 2 2 2 2 9" xfId="5842"/>
    <cellStyle name="40 % - Accent2 2 2 2 2 9 2" xfId="12127"/>
    <cellStyle name="40 % - Accent2 2 2 2 3" xfId="529"/>
    <cellStyle name="40 % - Accent2 2 2 2 3 2" xfId="1320"/>
    <cellStyle name="40 % - Accent2 2 2 2 3 2 2" xfId="7608"/>
    <cellStyle name="40 % - Accent2 2 2 2 3 3" xfId="2105"/>
    <cellStyle name="40 % - Accent2 2 2 2 3 3 2" xfId="8393"/>
    <cellStyle name="40 % - Accent2 2 2 2 3 4" xfId="2890"/>
    <cellStyle name="40 % - Accent2 2 2 2 3 4 2" xfId="9178"/>
    <cellStyle name="40 % - Accent2 2 2 2 3 5" xfId="3679"/>
    <cellStyle name="40 % - Accent2 2 2 2 3 5 2" xfId="9967"/>
    <cellStyle name="40 % - Accent2 2 2 2 3 6" xfId="4468"/>
    <cellStyle name="40 % - Accent2 2 2 2 3 6 2" xfId="10753"/>
    <cellStyle name="40 % - Accent2 2 2 2 3 7" xfId="5254"/>
    <cellStyle name="40 % - Accent2 2 2 2 3 7 2" xfId="11539"/>
    <cellStyle name="40 % - Accent2 2 2 2 3 8" xfId="6038"/>
    <cellStyle name="40 % - Accent2 2 2 2 3 8 2" xfId="12323"/>
    <cellStyle name="40 % - Accent2 2 2 2 3 9" xfId="6823"/>
    <cellStyle name="40 % - Accent2 2 2 2 4" xfId="928"/>
    <cellStyle name="40 % - Accent2 2 2 2 4 2" xfId="7216"/>
    <cellStyle name="40 % - Accent2 2 2 2 5" xfId="1713"/>
    <cellStyle name="40 % - Accent2 2 2 2 5 2" xfId="8001"/>
    <cellStyle name="40 % - Accent2 2 2 2 6" xfId="2498"/>
    <cellStyle name="40 % - Accent2 2 2 2 6 2" xfId="8786"/>
    <cellStyle name="40 % - Accent2 2 2 2 7" xfId="3287"/>
    <cellStyle name="40 % - Accent2 2 2 2 7 2" xfId="9575"/>
    <cellStyle name="40 % - Accent2 2 2 2 8" xfId="4076"/>
    <cellStyle name="40 % - Accent2 2 2 2 8 2" xfId="10361"/>
    <cellStyle name="40 % - Accent2 2 2 2 9" xfId="4862"/>
    <cellStyle name="40 % - Accent2 2 2 2 9 2" xfId="11147"/>
    <cellStyle name="40 % - Accent2 2 2 3" xfId="160"/>
    <cellStyle name="40 % - Accent2 2 2 3 10" xfId="5674"/>
    <cellStyle name="40 % - Accent2 2 2 3 10 2" xfId="11959"/>
    <cellStyle name="40 % - Accent2 2 2 3 11" xfId="6459"/>
    <cellStyle name="40 % - Accent2 2 2 3 2" xfId="356"/>
    <cellStyle name="40 % - Accent2 2 2 3 2 10" xfId="6655"/>
    <cellStyle name="40 % - Accent2 2 2 3 2 2" xfId="753"/>
    <cellStyle name="40 % - Accent2 2 2 3 2 2 2" xfId="1544"/>
    <cellStyle name="40 % - Accent2 2 2 3 2 2 2 2" xfId="7832"/>
    <cellStyle name="40 % - Accent2 2 2 3 2 2 3" xfId="2329"/>
    <cellStyle name="40 % - Accent2 2 2 3 2 2 3 2" xfId="8617"/>
    <cellStyle name="40 % - Accent2 2 2 3 2 2 4" xfId="3114"/>
    <cellStyle name="40 % - Accent2 2 2 3 2 2 4 2" xfId="9402"/>
    <cellStyle name="40 % - Accent2 2 2 3 2 2 5" xfId="3903"/>
    <cellStyle name="40 % - Accent2 2 2 3 2 2 5 2" xfId="10191"/>
    <cellStyle name="40 % - Accent2 2 2 3 2 2 6" xfId="4692"/>
    <cellStyle name="40 % - Accent2 2 2 3 2 2 6 2" xfId="10977"/>
    <cellStyle name="40 % - Accent2 2 2 3 2 2 7" xfId="5478"/>
    <cellStyle name="40 % - Accent2 2 2 3 2 2 7 2" xfId="11763"/>
    <cellStyle name="40 % - Accent2 2 2 3 2 2 8" xfId="6262"/>
    <cellStyle name="40 % - Accent2 2 2 3 2 2 8 2" xfId="12547"/>
    <cellStyle name="40 % - Accent2 2 2 3 2 2 9" xfId="7047"/>
    <cellStyle name="40 % - Accent2 2 2 3 2 3" xfId="1152"/>
    <cellStyle name="40 % - Accent2 2 2 3 2 3 2" xfId="7440"/>
    <cellStyle name="40 % - Accent2 2 2 3 2 4" xfId="1937"/>
    <cellStyle name="40 % - Accent2 2 2 3 2 4 2" xfId="8225"/>
    <cellStyle name="40 % - Accent2 2 2 3 2 5" xfId="2722"/>
    <cellStyle name="40 % - Accent2 2 2 3 2 5 2" xfId="9010"/>
    <cellStyle name="40 % - Accent2 2 2 3 2 6" xfId="3511"/>
    <cellStyle name="40 % - Accent2 2 2 3 2 6 2" xfId="9799"/>
    <cellStyle name="40 % - Accent2 2 2 3 2 7" xfId="4300"/>
    <cellStyle name="40 % - Accent2 2 2 3 2 7 2" xfId="10585"/>
    <cellStyle name="40 % - Accent2 2 2 3 2 8" xfId="5086"/>
    <cellStyle name="40 % - Accent2 2 2 3 2 8 2" xfId="11371"/>
    <cellStyle name="40 % - Accent2 2 2 3 2 9" xfId="5870"/>
    <cellStyle name="40 % - Accent2 2 2 3 2 9 2" xfId="12155"/>
    <cellStyle name="40 % - Accent2 2 2 3 3" xfId="557"/>
    <cellStyle name="40 % - Accent2 2 2 3 3 2" xfId="1348"/>
    <cellStyle name="40 % - Accent2 2 2 3 3 2 2" xfId="7636"/>
    <cellStyle name="40 % - Accent2 2 2 3 3 3" xfId="2133"/>
    <cellStyle name="40 % - Accent2 2 2 3 3 3 2" xfId="8421"/>
    <cellStyle name="40 % - Accent2 2 2 3 3 4" xfId="2918"/>
    <cellStyle name="40 % - Accent2 2 2 3 3 4 2" xfId="9206"/>
    <cellStyle name="40 % - Accent2 2 2 3 3 5" xfId="3707"/>
    <cellStyle name="40 % - Accent2 2 2 3 3 5 2" xfId="9995"/>
    <cellStyle name="40 % - Accent2 2 2 3 3 6" xfId="4496"/>
    <cellStyle name="40 % - Accent2 2 2 3 3 6 2" xfId="10781"/>
    <cellStyle name="40 % - Accent2 2 2 3 3 7" xfId="5282"/>
    <cellStyle name="40 % - Accent2 2 2 3 3 7 2" xfId="11567"/>
    <cellStyle name="40 % - Accent2 2 2 3 3 8" xfId="6066"/>
    <cellStyle name="40 % - Accent2 2 2 3 3 8 2" xfId="12351"/>
    <cellStyle name="40 % - Accent2 2 2 3 3 9" xfId="6851"/>
    <cellStyle name="40 % - Accent2 2 2 3 4" xfId="956"/>
    <cellStyle name="40 % - Accent2 2 2 3 4 2" xfId="7244"/>
    <cellStyle name="40 % - Accent2 2 2 3 5" xfId="1741"/>
    <cellStyle name="40 % - Accent2 2 2 3 5 2" xfId="8029"/>
    <cellStyle name="40 % - Accent2 2 2 3 6" xfId="2526"/>
    <cellStyle name="40 % - Accent2 2 2 3 6 2" xfId="8814"/>
    <cellStyle name="40 % - Accent2 2 2 3 7" xfId="3315"/>
    <cellStyle name="40 % - Accent2 2 2 3 7 2" xfId="9603"/>
    <cellStyle name="40 % - Accent2 2 2 3 8" xfId="4104"/>
    <cellStyle name="40 % - Accent2 2 2 3 8 2" xfId="10389"/>
    <cellStyle name="40 % - Accent2 2 2 3 9" xfId="4890"/>
    <cellStyle name="40 % - Accent2 2 2 3 9 2" xfId="11175"/>
    <cellStyle name="40 % - Accent2 2 2 4" xfId="188"/>
    <cellStyle name="40 % - Accent2 2 2 4 10" xfId="5702"/>
    <cellStyle name="40 % - Accent2 2 2 4 10 2" xfId="11987"/>
    <cellStyle name="40 % - Accent2 2 2 4 11" xfId="6487"/>
    <cellStyle name="40 % - Accent2 2 2 4 2" xfId="384"/>
    <cellStyle name="40 % - Accent2 2 2 4 2 10" xfId="6683"/>
    <cellStyle name="40 % - Accent2 2 2 4 2 2" xfId="781"/>
    <cellStyle name="40 % - Accent2 2 2 4 2 2 2" xfId="1572"/>
    <cellStyle name="40 % - Accent2 2 2 4 2 2 2 2" xfId="7860"/>
    <cellStyle name="40 % - Accent2 2 2 4 2 2 3" xfId="2357"/>
    <cellStyle name="40 % - Accent2 2 2 4 2 2 3 2" xfId="8645"/>
    <cellStyle name="40 % - Accent2 2 2 4 2 2 4" xfId="3142"/>
    <cellStyle name="40 % - Accent2 2 2 4 2 2 4 2" xfId="9430"/>
    <cellStyle name="40 % - Accent2 2 2 4 2 2 5" xfId="3931"/>
    <cellStyle name="40 % - Accent2 2 2 4 2 2 5 2" xfId="10219"/>
    <cellStyle name="40 % - Accent2 2 2 4 2 2 6" xfId="4720"/>
    <cellStyle name="40 % - Accent2 2 2 4 2 2 6 2" xfId="11005"/>
    <cellStyle name="40 % - Accent2 2 2 4 2 2 7" xfId="5506"/>
    <cellStyle name="40 % - Accent2 2 2 4 2 2 7 2" xfId="11791"/>
    <cellStyle name="40 % - Accent2 2 2 4 2 2 8" xfId="6290"/>
    <cellStyle name="40 % - Accent2 2 2 4 2 2 8 2" xfId="12575"/>
    <cellStyle name="40 % - Accent2 2 2 4 2 2 9" xfId="7075"/>
    <cellStyle name="40 % - Accent2 2 2 4 2 3" xfId="1180"/>
    <cellStyle name="40 % - Accent2 2 2 4 2 3 2" xfId="7468"/>
    <cellStyle name="40 % - Accent2 2 2 4 2 4" xfId="1965"/>
    <cellStyle name="40 % - Accent2 2 2 4 2 4 2" xfId="8253"/>
    <cellStyle name="40 % - Accent2 2 2 4 2 5" xfId="2750"/>
    <cellStyle name="40 % - Accent2 2 2 4 2 5 2" xfId="9038"/>
    <cellStyle name="40 % - Accent2 2 2 4 2 6" xfId="3539"/>
    <cellStyle name="40 % - Accent2 2 2 4 2 6 2" xfId="9827"/>
    <cellStyle name="40 % - Accent2 2 2 4 2 7" xfId="4328"/>
    <cellStyle name="40 % - Accent2 2 2 4 2 7 2" xfId="10613"/>
    <cellStyle name="40 % - Accent2 2 2 4 2 8" xfId="5114"/>
    <cellStyle name="40 % - Accent2 2 2 4 2 8 2" xfId="11399"/>
    <cellStyle name="40 % - Accent2 2 2 4 2 9" xfId="5898"/>
    <cellStyle name="40 % - Accent2 2 2 4 2 9 2" xfId="12183"/>
    <cellStyle name="40 % - Accent2 2 2 4 3" xfId="585"/>
    <cellStyle name="40 % - Accent2 2 2 4 3 2" xfId="1376"/>
    <cellStyle name="40 % - Accent2 2 2 4 3 2 2" xfId="7664"/>
    <cellStyle name="40 % - Accent2 2 2 4 3 3" xfId="2161"/>
    <cellStyle name="40 % - Accent2 2 2 4 3 3 2" xfId="8449"/>
    <cellStyle name="40 % - Accent2 2 2 4 3 4" xfId="2946"/>
    <cellStyle name="40 % - Accent2 2 2 4 3 4 2" xfId="9234"/>
    <cellStyle name="40 % - Accent2 2 2 4 3 5" xfId="3735"/>
    <cellStyle name="40 % - Accent2 2 2 4 3 5 2" xfId="10023"/>
    <cellStyle name="40 % - Accent2 2 2 4 3 6" xfId="4524"/>
    <cellStyle name="40 % - Accent2 2 2 4 3 6 2" xfId="10809"/>
    <cellStyle name="40 % - Accent2 2 2 4 3 7" xfId="5310"/>
    <cellStyle name="40 % - Accent2 2 2 4 3 7 2" xfId="11595"/>
    <cellStyle name="40 % - Accent2 2 2 4 3 8" xfId="6094"/>
    <cellStyle name="40 % - Accent2 2 2 4 3 8 2" xfId="12379"/>
    <cellStyle name="40 % - Accent2 2 2 4 3 9" xfId="6879"/>
    <cellStyle name="40 % - Accent2 2 2 4 4" xfId="984"/>
    <cellStyle name="40 % - Accent2 2 2 4 4 2" xfId="7272"/>
    <cellStyle name="40 % - Accent2 2 2 4 5" xfId="1769"/>
    <cellStyle name="40 % - Accent2 2 2 4 5 2" xfId="8057"/>
    <cellStyle name="40 % - Accent2 2 2 4 6" xfId="2554"/>
    <cellStyle name="40 % - Accent2 2 2 4 6 2" xfId="8842"/>
    <cellStyle name="40 % - Accent2 2 2 4 7" xfId="3343"/>
    <cellStyle name="40 % - Accent2 2 2 4 7 2" xfId="9631"/>
    <cellStyle name="40 % - Accent2 2 2 4 8" xfId="4132"/>
    <cellStyle name="40 % - Accent2 2 2 4 8 2" xfId="10417"/>
    <cellStyle name="40 % - Accent2 2 2 4 9" xfId="4918"/>
    <cellStyle name="40 % - Accent2 2 2 4 9 2" xfId="11203"/>
    <cellStyle name="40 % - Accent2 2 2 5" xfId="216"/>
    <cellStyle name="40 % - Accent2 2 2 5 10" xfId="5730"/>
    <cellStyle name="40 % - Accent2 2 2 5 10 2" xfId="12015"/>
    <cellStyle name="40 % - Accent2 2 2 5 11" xfId="6515"/>
    <cellStyle name="40 % - Accent2 2 2 5 2" xfId="412"/>
    <cellStyle name="40 % - Accent2 2 2 5 2 10" xfId="6711"/>
    <cellStyle name="40 % - Accent2 2 2 5 2 2" xfId="809"/>
    <cellStyle name="40 % - Accent2 2 2 5 2 2 2" xfId="1600"/>
    <cellStyle name="40 % - Accent2 2 2 5 2 2 2 2" xfId="7888"/>
    <cellStyle name="40 % - Accent2 2 2 5 2 2 3" xfId="2385"/>
    <cellStyle name="40 % - Accent2 2 2 5 2 2 3 2" xfId="8673"/>
    <cellStyle name="40 % - Accent2 2 2 5 2 2 4" xfId="3170"/>
    <cellStyle name="40 % - Accent2 2 2 5 2 2 4 2" xfId="9458"/>
    <cellStyle name="40 % - Accent2 2 2 5 2 2 5" xfId="3959"/>
    <cellStyle name="40 % - Accent2 2 2 5 2 2 5 2" xfId="10247"/>
    <cellStyle name="40 % - Accent2 2 2 5 2 2 6" xfId="4748"/>
    <cellStyle name="40 % - Accent2 2 2 5 2 2 6 2" xfId="11033"/>
    <cellStyle name="40 % - Accent2 2 2 5 2 2 7" xfId="5534"/>
    <cellStyle name="40 % - Accent2 2 2 5 2 2 7 2" xfId="11819"/>
    <cellStyle name="40 % - Accent2 2 2 5 2 2 8" xfId="6318"/>
    <cellStyle name="40 % - Accent2 2 2 5 2 2 8 2" xfId="12603"/>
    <cellStyle name="40 % - Accent2 2 2 5 2 2 9" xfId="7103"/>
    <cellStyle name="40 % - Accent2 2 2 5 2 3" xfId="1208"/>
    <cellStyle name="40 % - Accent2 2 2 5 2 3 2" xfId="7496"/>
    <cellStyle name="40 % - Accent2 2 2 5 2 4" xfId="1993"/>
    <cellStyle name="40 % - Accent2 2 2 5 2 4 2" xfId="8281"/>
    <cellStyle name="40 % - Accent2 2 2 5 2 5" xfId="2778"/>
    <cellStyle name="40 % - Accent2 2 2 5 2 5 2" xfId="9066"/>
    <cellStyle name="40 % - Accent2 2 2 5 2 6" xfId="3567"/>
    <cellStyle name="40 % - Accent2 2 2 5 2 6 2" xfId="9855"/>
    <cellStyle name="40 % - Accent2 2 2 5 2 7" xfId="4356"/>
    <cellStyle name="40 % - Accent2 2 2 5 2 7 2" xfId="10641"/>
    <cellStyle name="40 % - Accent2 2 2 5 2 8" xfId="5142"/>
    <cellStyle name="40 % - Accent2 2 2 5 2 8 2" xfId="11427"/>
    <cellStyle name="40 % - Accent2 2 2 5 2 9" xfId="5926"/>
    <cellStyle name="40 % - Accent2 2 2 5 2 9 2" xfId="12211"/>
    <cellStyle name="40 % - Accent2 2 2 5 3" xfId="613"/>
    <cellStyle name="40 % - Accent2 2 2 5 3 2" xfId="1404"/>
    <cellStyle name="40 % - Accent2 2 2 5 3 2 2" xfId="7692"/>
    <cellStyle name="40 % - Accent2 2 2 5 3 3" xfId="2189"/>
    <cellStyle name="40 % - Accent2 2 2 5 3 3 2" xfId="8477"/>
    <cellStyle name="40 % - Accent2 2 2 5 3 4" xfId="2974"/>
    <cellStyle name="40 % - Accent2 2 2 5 3 4 2" xfId="9262"/>
    <cellStyle name="40 % - Accent2 2 2 5 3 5" xfId="3763"/>
    <cellStyle name="40 % - Accent2 2 2 5 3 5 2" xfId="10051"/>
    <cellStyle name="40 % - Accent2 2 2 5 3 6" xfId="4552"/>
    <cellStyle name="40 % - Accent2 2 2 5 3 6 2" xfId="10837"/>
    <cellStyle name="40 % - Accent2 2 2 5 3 7" xfId="5338"/>
    <cellStyle name="40 % - Accent2 2 2 5 3 7 2" xfId="11623"/>
    <cellStyle name="40 % - Accent2 2 2 5 3 8" xfId="6122"/>
    <cellStyle name="40 % - Accent2 2 2 5 3 8 2" xfId="12407"/>
    <cellStyle name="40 % - Accent2 2 2 5 3 9" xfId="6907"/>
    <cellStyle name="40 % - Accent2 2 2 5 4" xfId="1012"/>
    <cellStyle name="40 % - Accent2 2 2 5 4 2" xfId="7300"/>
    <cellStyle name="40 % - Accent2 2 2 5 5" xfId="1797"/>
    <cellStyle name="40 % - Accent2 2 2 5 5 2" xfId="8085"/>
    <cellStyle name="40 % - Accent2 2 2 5 6" xfId="2582"/>
    <cellStyle name="40 % - Accent2 2 2 5 6 2" xfId="8870"/>
    <cellStyle name="40 % - Accent2 2 2 5 7" xfId="3371"/>
    <cellStyle name="40 % - Accent2 2 2 5 7 2" xfId="9659"/>
    <cellStyle name="40 % - Accent2 2 2 5 8" xfId="4160"/>
    <cellStyle name="40 % - Accent2 2 2 5 8 2" xfId="10445"/>
    <cellStyle name="40 % - Accent2 2 2 5 9" xfId="4946"/>
    <cellStyle name="40 % - Accent2 2 2 5 9 2" xfId="11231"/>
    <cellStyle name="40 % - Accent2 2 2 6" xfId="244"/>
    <cellStyle name="40 % - Accent2 2 2 6 10" xfId="5758"/>
    <cellStyle name="40 % - Accent2 2 2 6 10 2" xfId="12043"/>
    <cellStyle name="40 % - Accent2 2 2 6 11" xfId="6543"/>
    <cellStyle name="40 % - Accent2 2 2 6 2" xfId="440"/>
    <cellStyle name="40 % - Accent2 2 2 6 2 10" xfId="6739"/>
    <cellStyle name="40 % - Accent2 2 2 6 2 2" xfId="837"/>
    <cellStyle name="40 % - Accent2 2 2 6 2 2 2" xfId="1628"/>
    <cellStyle name="40 % - Accent2 2 2 6 2 2 2 2" xfId="7916"/>
    <cellStyle name="40 % - Accent2 2 2 6 2 2 3" xfId="2413"/>
    <cellStyle name="40 % - Accent2 2 2 6 2 2 3 2" xfId="8701"/>
    <cellStyle name="40 % - Accent2 2 2 6 2 2 4" xfId="3198"/>
    <cellStyle name="40 % - Accent2 2 2 6 2 2 4 2" xfId="9486"/>
    <cellStyle name="40 % - Accent2 2 2 6 2 2 5" xfId="3987"/>
    <cellStyle name="40 % - Accent2 2 2 6 2 2 5 2" xfId="10275"/>
    <cellStyle name="40 % - Accent2 2 2 6 2 2 6" xfId="4776"/>
    <cellStyle name="40 % - Accent2 2 2 6 2 2 6 2" xfId="11061"/>
    <cellStyle name="40 % - Accent2 2 2 6 2 2 7" xfId="5562"/>
    <cellStyle name="40 % - Accent2 2 2 6 2 2 7 2" xfId="11847"/>
    <cellStyle name="40 % - Accent2 2 2 6 2 2 8" xfId="6346"/>
    <cellStyle name="40 % - Accent2 2 2 6 2 2 8 2" xfId="12631"/>
    <cellStyle name="40 % - Accent2 2 2 6 2 2 9" xfId="7131"/>
    <cellStyle name="40 % - Accent2 2 2 6 2 3" xfId="1236"/>
    <cellStyle name="40 % - Accent2 2 2 6 2 3 2" xfId="7524"/>
    <cellStyle name="40 % - Accent2 2 2 6 2 4" xfId="2021"/>
    <cellStyle name="40 % - Accent2 2 2 6 2 4 2" xfId="8309"/>
    <cellStyle name="40 % - Accent2 2 2 6 2 5" xfId="2806"/>
    <cellStyle name="40 % - Accent2 2 2 6 2 5 2" xfId="9094"/>
    <cellStyle name="40 % - Accent2 2 2 6 2 6" xfId="3595"/>
    <cellStyle name="40 % - Accent2 2 2 6 2 6 2" xfId="9883"/>
    <cellStyle name="40 % - Accent2 2 2 6 2 7" xfId="4384"/>
    <cellStyle name="40 % - Accent2 2 2 6 2 7 2" xfId="10669"/>
    <cellStyle name="40 % - Accent2 2 2 6 2 8" xfId="5170"/>
    <cellStyle name="40 % - Accent2 2 2 6 2 8 2" xfId="11455"/>
    <cellStyle name="40 % - Accent2 2 2 6 2 9" xfId="5954"/>
    <cellStyle name="40 % - Accent2 2 2 6 2 9 2" xfId="12239"/>
    <cellStyle name="40 % - Accent2 2 2 6 3" xfId="641"/>
    <cellStyle name="40 % - Accent2 2 2 6 3 2" xfId="1432"/>
    <cellStyle name="40 % - Accent2 2 2 6 3 2 2" xfId="7720"/>
    <cellStyle name="40 % - Accent2 2 2 6 3 3" xfId="2217"/>
    <cellStyle name="40 % - Accent2 2 2 6 3 3 2" xfId="8505"/>
    <cellStyle name="40 % - Accent2 2 2 6 3 4" xfId="3002"/>
    <cellStyle name="40 % - Accent2 2 2 6 3 4 2" xfId="9290"/>
    <cellStyle name="40 % - Accent2 2 2 6 3 5" xfId="3791"/>
    <cellStyle name="40 % - Accent2 2 2 6 3 5 2" xfId="10079"/>
    <cellStyle name="40 % - Accent2 2 2 6 3 6" xfId="4580"/>
    <cellStyle name="40 % - Accent2 2 2 6 3 6 2" xfId="10865"/>
    <cellStyle name="40 % - Accent2 2 2 6 3 7" xfId="5366"/>
    <cellStyle name="40 % - Accent2 2 2 6 3 7 2" xfId="11651"/>
    <cellStyle name="40 % - Accent2 2 2 6 3 8" xfId="6150"/>
    <cellStyle name="40 % - Accent2 2 2 6 3 8 2" xfId="12435"/>
    <cellStyle name="40 % - Accent2 2 2 6 3 9" xfId="6935"/>
    <cellStyle name="40 % - Accent2 2 2 6 4" xfId="1040"/>
    <cellStyle name="40 % - Accent2 2 2 6 4 2" xfId="7328"/>
    <cellStyle name="40 % - Accent2 2 2 6 5" xfId="1825"/>
    <cellStyle name="40 % - Accent2 2 2 6 5 2" xfId="8113"/>
    <cellStyle name="40 % - Accent2 2 2 6 6" xfId="2610"/>
    <cellStyle name="40 % - Accent2 2 2 6 6 2" xfId="8898"/>
    <cellStyle name="40 % - Accent2 2 2 6 7" xfId="3399"/>
    <cellStyle name="40 % - Accent2 2 2 6 7 2" xfId="9687"/>
    <cellStyle name="40 % - Accent2 2 2 6 8" xfId="4188"/>
    <cellStyle name="40 % - Accent2 2 2 6 8 2" xfId="10473"/>
    <cellStyle name="40 % - Accent2 2 2 6 9" xfId="4974"/>
    <cellStyle name="40 % - Accent2 2 2 6 9 2" xfId="11259"/>
    <cellStyle name="40 % - Accent2 2 2 7" xfId="272"/>
    <cellStyle name="40 % - Accent2 2 2 7 10" xfId="5786"/>
    <cellStyle name="40 % - Accent2 2 2 7 10 2" xfId="12071"/>
    <cellStyle name="40 % - Accent2 2 2 7 11" xfId="6571"/>
    <cellStyle name="40 % - Accent2 2 2 7 2" xfId="468"/>
    <cellStyle name="40 % - Accent2 2 2 7 2 10" xfId="6767"/>
    <cellStyle name="40 % - Accent2 2 2 7 2 2" xfId="865"/>
    <cellStyle name="40 % - Accent2 2 2 7 2 2 2" xfId="1656"/>
    <cellStyle name="40 % - Accent2 2 2 7 2 2 2 2" xfId="7944"/>
    <cellStyle name="40 % - Accent2 2 2 7 2 2 3" xfId="2441"/>
    <cellStyle name="40 % - Accent2 2 2 7 2 2 3 2" xfId="8729"/>
    <cellStyle name="40 % - Accent2 2 2 7 2 2 4" xfId="3226"/>
    <cellStyle name="40 % - Accent2 2 2 7 2 2 4 2" xfId="9514"/>
    <cellStyle name="40 % - Accent2 2 2 7 2 2 5" xfId="4015"/>
    <cellStyle name="40 % - Accent2 2 2 7 2 2 5 2" xfId="10303"/>
    <cellStyle name="40 % - Accent2 2 2 7 2 2 6" xfId="4804"/>
    <cellStyle name="40 % - Accent2 2 2 7 2 2 6 2" xfId="11089"/>
    <cellStyle name="40 % - Accent2 2 2 7 2 2 7" xfId="5590"/>
    <cellStyle name="40 % - Accent2 2 2 7 2 2 7 2" xfId="11875"/>
    <cellStyle name="40 % - Accent2 2 2 7 2 2 8" xfId="6374"/>
    <cellStyle name="40 % - Accent2 2 2 7 2 2 8 2" xfId="12659"/>
    <cellStyle name="40 % - Accent2 2 2 7 2 2 9" xfId="7159"/>
    <cellStyle name="40 % - Accent2 2 2 7 2 3" xfId="1264"/>
    <cellStyle name="40 % - Accent2 2 2 7 2 3 2" xfId="7552"/>
    <cellStyle name="40 % - Accent2 2 2 7 2 4" xfId="2049"/>
    <cellStyle name="40 % - Accent2 2 2 7 2 4 2" xfId="8337"/>
    <cellStyle name="40 % - Accent2 2 2 7 2 5" xfId="2834"/>
    <cellStyle name="40 % - Accent2 2 2 7 2 5 2" xfId="9122"/>
    <cellStyle name="40 % - Accent2 2 2 7 2 6" xfId="3623"/>
    <cellStyle name="40 % - Accent2 2 2 7 2 6 2" xfId="9911"/>
    <cellStyle name="40 % - Accent2 2 2 7 2 7" xfId="4412"/>
    <cellStyle name="40 % - Accent2 2 2 7 2 7 2" xfId="10697"/>
    <cellStyle name="40 % - Accent2 2 2 7 2 8" xfId="5198"/>
    <cellStyle name="40 % - Accent2 2 2 7 2 8 2" xfId="11483"/>
    <cellStyle name="40 % - Accent2 2 2 7 2 9" xfId="5982"/>
    <cellStyle name="40 % - Accent2 2 2 7 2 9 2" xfId="12267"/>
    <cellStyle name="40 % - Accent2 2 2 7 3" xfId="669"/>
    <cellStyle name="40 % - Accent2 2 2 7 3 2" xfId="1460"/>
    <cellStyle name="40 % - Accent2 2 2 7 3 2 2" xfId="7748"/>
    <cellStyle name="40 % - Accent2 2 2 7 3 3" xfId="2245"/>
    <cellStyle name="40 % - Accent2 2 2 7 3 3 2" xfId="8533"/>
    <cellStyle name="40 % - Accent2 2 2 7 3 4" xfId="3030"/>
    <cellStyle name="40 % - Accent2 2 2 7 3 4 2" xfId="9318"/>
    <cellStyle name="40 % - Accent2 2 2 7 3 5" xfId="3819"/>
    <cellStyle name="40 % - Accent2 2 2 7 3 5 2" xfId="10107"/>
    <cellStyle name="40 % - Accent2 2 2 7 3 6" xfId="4608"/>
    <cellStyle name="40 % - Accent2 2 2 7 3 6 2" xfId="10893"/>
    <cellStyle name="40 % - Accent2 2 2 7 3 7" xfId="5394"/>
    <cellStyle name="40 % - Accent2 2 2 7 3 7 2" xfId="11679"/>
    <cellStyle name="40 % - Accent2 2 2 7 3 8" xfId="6178"/>
    <cellStyle name="40 % - Accent2 2 2 7 3 8 2" xfId="12463"/>
    <cellStyle name="40 % - Accent2 2 2 7 3 9" xfId="6963"/>
    <cellStyle name="40 % - Accent2 2 2 7 4" xfId="1068"/>
    <cellStyle name="40 % - Accent2 2 2 7 4 2" xfId="7356"/>
    <cellStyle name="40 % - Accent2 2 2 7 5" xfId="1853"/>
    <cellStyle name="40 % - Accent2 2 2 7 5 2" xfId="8141"/>
    <cellStyle name="40 % - Accent2 2 2 7 6" xfId="2638"/>
    <cellStyle name="40 % - Accent2 2 2 7 6 2" xfId="8926"/>
    <cellStyle name="40 % - Accent2 2 2 7 7" xfId="3427"/>
    <cellStyle name="40 % - Accent2 2 2 7 7 2" xfId="9715"/>
    <cellStyle name="40 % - Accent2 2 2 7 8" xfId="4216"/>
    <cellStyle name="40 % - Accent2 2 2 7 8 2" xfId="10501"/>
    <cellStyle name="40 % - Accent2 2 2 7 9" xfId="5002"/>
    <cellStyle name="40 % - Accent2 2 2 7 9 2" xfId="11287"/>
    <cellStyle name="40 % - Accent2 2 2 8" xfId="300"/>
    <cellStyle name="40 % - Accent2 2 2 8 10" xfId="6599"/>
    <cellStyle name="40 % - Accent2 2 2 8 2" xfId="697"/>
    <cellStyle name="40 % - Accent2 2 2 8 2 2" xfId="1488"/>
    <cellStyle name="40 % - Accent2 2 2 8 2 2 2" xfId="7776"/>
    <cellStyle name="40 % - Accent2 2 2 8 2 3" xfId="2273"/>
    <cellStyle name="40 % - Accent2 2 2 8 2 3 2" xfId="8561"/>
    <cellStyle name="40 % - Accent2 2 2 8 2 4" xfId="3058"/>
    <cellStyle name="40 % - Accent2 2 2 8 2 4 2" xfId="9346"/>
    <cellStyle name="40 % - Accent2 2 2 8 2 5" xfId="3847"/>
    <cellStyle name="40 % - Accent2 2 2 8 2 5 2" xfId="10135"/>
    <cellStyle name="40 % - Accent2 2 2 8 2 6" xfId="4636"/>
    <cellStyle name="40 % - Accent2 2 2 8 2 6 2" xfId="10921"/>
    <cellStyle name="40 % - Accent2 2 2 8 2 7" xfId="5422"/>
    <cellStyle name="40 % - Accent2 2 2 8 2 7 2" xfId="11707"/>
    <cellStyle name="40 % - Accent2 2 2 8 2 8" xfId="6206"/>
    <cellStyle name="40 % - Accent2 2 2 8 2 8 2" xfId="12491"/>
    <cellStyle name="40 % - Accent2 2 2 8 2 9" xfId="6991"/>
    <cellStyle name="40 % - Accent2 2 2 8 3" xfId="1096"/>
    <cellStyle name="40 % - Accent2 2 2 8 3 2" xfId="7384"/>
    <cellStyle name="40 % - Accent2 2 2 8 4" xfId="1881"/>
    <cellStyle name="40 % - Accent2 2 2 8 4 2" xfId="8169"/>
    <cellStyle name="40 % - Accent2 2 2 8 5" xfId="2666"/>
    <cellStyle name="40 % - Accent2 2 2 8 5 2" xfId="8954"/>
    <cellStyle name="40 % - Accent2 2 2 8 6" xfId="3455"/>
    <cellStyle name="40 % - Accent2 2 2 8 6 2" xfId="9743"/>
    <cellStyle name="40 % - Accent2 2 2 8 7" xfId="4244"/>
    <cellStyle name="40 % - Accent2 2 2 8 7 2" xfId="10529"/>
    <cellStyle name="40 % - Accent2 2 2 8 8" xfId="5030"/>
    <cellStyle name="40 % - Accent2 2 2 8 8 2" xfId="11315"/>
    <cellStyle name="40 % - Accent2 2 2 8 9" xfId="5814"/>
    <cellStyle name="40 % - Accent2 2 2 8 9 2" xfId="12099"/>
    <cellStyle name="40 % - Accent2 2 2 9" xfId="501"/>
    <cellStyle name="40 % - Accent2 2 2 9 2" xfId="1292"/>
    <cellStyle name="40 % - Accent2 2 2 9 2 2" xfId="7580"/>
    <cellStyle name="40 % - Accent2 2 2 9 3" xfId="2077"/>
    <cellStyle name="40 % - Accent2 2 2 9 3 2" xfId="8365"/>
    <cellStyle name="40 % - Accent2 2 2 9 4" xfId="2862"/>
    <cellStyle name="40 % - Accent2 2 2 9 4 2" xfId="9150"/>
    <cellStyle name="40 % - Accent2 2 2 9 5" xfId="3651"/>
    <cellStyle name="40 % - Accent2 2 2 9 5 2" xfId="9939"/>
    <cellStyle name="40 % - Accent2 2 2 9 6" xfId="4440"/>
    <cellStyle name="40 % - Accent2 2 2 9 6 2" xfId="10725"/>
    <cellStyle name="40 % - Accent2 2 2 9 7" xfId="5226"/>
    <cellStyle name="40 % - Accent2 2 2 9 7 2" xfId="11511"/>
    <cellStyle name="40 % - Accent2 2 2 9 8" xfId="6010"/>
    <cellStyle name="40 % - Accent2 2 2 9 8 2" xfId="12295"/>
    <cellStyle name="40 % - Accent2 2 2 9 9" xfId="6795"/>
    <cellStyle name="40 % - Accent2 2 3" xfId="117"/>
    <cellStyle name="40 % - Accent2 2 3 10" xfId="5632"/>
    <cellStyle name="40 % - Accent2 2 3 10 2" xfId="11917"/>
    <cellStyle name="40 % - Accent2 2 3 11" xfId="6417"/>
    <cellStyle name="40 % - Accent2 2 3 2" xfId="314"/>
    <cellStyle name="40 % - Accent2 2 3 2 10" xfId="6613"/>
    <cellStyle name="40 % - Accent2 2 3 2 2" xfId="711"/>
    <cellStyle name="40 % - Accent2 2 3 2 2 2" xfId="1502"/>
    <cellStyle name="40 % - Accent2 2 3 2 2 2 2" xfId="7790"/>
    <cellStyle name="40 % - Accent2 2 3 2 2 3" xfId="2287"/>
    <cellStyle name="40 % - Accent2 2 3 2 2 3 2" xfId="8575"/>
    <cellStyle name="40 % - Accent2 2 3 2 2 4" xfId="3072"/>
    <cellStyle name="40 % - Accent2 2 3 2 2 4 2" xfId="9360"/>
    <cellStyle name="40 % - Accent2 2 3 2 2 5" xfId="3861"/>
    <cellStyle name="40 % - Accent2 2 3 2 2 5 2" xfId="10149"/>
    <cellStyle name="40 % - Accent2 2 3 2 2 6" xfId="4650"/>
    <cellStyle name="40 % - Accent2 2 3 2 2 6 2" xfId="10935"/>
    <cellStyle name="40 % - Accent2 2 3 2 2 7" xfId="5436"/>
    <cellStyle name="40 % - Accent2 2 3 2 2 7 2" xfId="11721"/>
    <cellStyle name="40 % - Accent2 2 3 2 2 8" xfId="6220"/>
    <cellStyle name="40 % - Accent2 2 3 2 2 8 2" xfId="12505"/>
    <cellStyle name="40 % - Accent2 2 3 2 2 9" xfId="7005"/>
    <cellStyle name="40 % - Accent2 2 3 2 3" xfId="1110"/>
    <cellStyle name="40 % - Accent2 2 3 2 3 2" xfId="7398"/>
    <cellStyle name="40 % - Accent2 2 3 2 4" xfId="1895"/>
    <cellStyle name="40 % - Accent2 2 3 2 4 2" xfId="8183"/>
    <cellStyle name="40 % - Accent2 2 3 2 5" xfId="2680"/>
    <cellStyle name="40 % - Accent2 2 3 2 5 2" xfId="8968"/>
    <cellStyle name="40 % - Accent2 2 3 2 6" xfId="3469"/>
    <cellStyle name="40 % - Accent2 2 3 2 6 2" xfId="9757"/>
    <cellStyle name="40 % - Accent2 2 3 2 7" xfId="4258"/>
    <cellStyle name="40 % - Accent2 2 3 2 7 2" xfId="10543"/>
    <cellStyle name="40 % - Accent2 2 3 2 8" xfId="5044"/>
    <cellStyle name="40 % - Accent2 2 3 2 8 2" xfId="11329"/>
    <cellStyle name="40 % - Accent2 2 3 2 9" xfId="5828"/>
    <cellStyle name="40 % - Accent2 2 3 2 9 2" xfId="12113"/>
    <cellStyle name="40 % - Accent2 2 3 3" xfId="515"/>
    <cellStyle name="40 % - Accent2 2 3 3 2" xfId="1306"/>
    <cellStyle name="40 % - Accent2 2 3 3 2 2" xfId="7594"/>
    <cellStyle name="40 % - Accent2 2 3 3 3" xfId="2091"/>
    <cellStyle name="40 % - Accent2 2 3 3 3 2" xfId="8379"/>
    <cellStyle name="40 % - Accent2 2 3 3 4" xfId="2876"/>
    <cellStyle name="40 % - Accent2 2 3 3 4 2" xfId="9164"/>
    <cellStyle name="40 % - Accent2 2 3 3 5" xfId="3665"/>
    <cellStyle name="40 % - Accent2 2 3 3 5 2" xfId="9953"/>
    <cellStyle name="40 % - Accent2 2 3 3 6" xfId="4454"/>
    <cellStyle name="40 % - Accent2 2 3 3 6 2" xfId="10739"/>
    <cellStyle name="40 % - Accent2 2 3 3 7" xfId="5240"/>
    <cellStyle name="40 % - Accent2 2 3 3 7 2" xfId="11525"/>
    <cellStyle name="40 % - Accent2 2 3 3 8" xfId="6024"/>
    <cellStyle name="40 % - Accent2 2 3 3 8 2" xfId="12309"/>
    <cellStyle name="40 % - Accent2 2 3 3 9" xfId="6809"/>
    <cellStyle name="40 % - Accent2 2 3 4" xfId="914"/>
    <cellStyle name="40 % - Accent2 2 3 4 2" xfId="7202"/>
    <cellStyle name="40 % - Accent2 2 3 5" xfId="1699"/>
    <cellStyle name="40 % - Accent2 2 3 5 2" xfId="7987"/>
    <cellStyle name="40 % - Accent2 2 3 6" xfId="2484"/>
    <cellStyle name="40 % - Accent2 2 3 6 2" xfId="8772"/>
    <cellStyle name="40 % - Accent2 2 3 7" xfId="3273"/>
    <cellStyle name="40 % - Accent2 2 3 7 2" xfId="9561"/>
    <cellStyle name="40 % - Accent2 2 3 8" xfId="4062"/>
    <cellStyle name="40 % - Accent2 2 3 8 2" xfId="10347"/>
    <cellStyle name="40 % - Accent2 2 3 9" xfId="4848"/>
    <cellStyle name="40 % - Accent2 2 3 9 2" xfId="11133"/>
    <cellStyle name="40 % - Accent2 2 4" xfId="146"/>
    <cellStyle name="40 % - Accent2 2 4 10" xfId="5660"/>
    <cellStyle name="40 % - Accent2 2 4 10 2" xfId="11945"/>
    <cellStyle name="40 % - Accent2 2 4 11" xfId="6445"/>
    <cellStyle name="40 % - Accent2 2 4 2" xfId="342"/>
    <cellStyle name="40 % - Accent2 2 4 2 10" xfId="6641"/>
    <cellStyle name="40 % - Accent2 2 4 2 2" xfId="739"/>
    <cellStyle name="40 % - Accent2 2 4 2 2 2" xfId="1530"/>
    <cellStyle name="40 % - Accent2 2 4 2 2 2 2" xfId="7818"/>
    <cellStyle name="40 % - Accent2 2 4 2 2 3" xfId="2315"/>
    <cellStyle name="40 % - Accent2 2 4 2 2 3 2" xfId="8603"/>
    <cellStyle name="40 % - Accent2 2 4 2 2 4" xfId="3100"/>
    <cellStyle name="40 % - Accent2 2 4 2 2 4 2" xfId="9388"/>
    <cellStyle name="40 % - Accent2 2 4 2 2 5" xfId="3889"/>
    <cellStyle name="40 % - Accent2 2 4 2 2 5 2" xfId="10177"/>
    <cellStyle name="40 % - Accent2 2 4 2 2 6" xfId="4678"/>
    <cellStyle name="40 % - Accent2 2 4 2 2 6 2" xfId="10963"/>
    <cellStyle name="40 % - Accent2 2 4 2 2 7" xfId="5464"/>
    <cellStyle name="40 % - Accent2 2 4 2 2 7 2" xfId="11749"/>
    <cellStyle name="40 % - Accent2 2 4 2 2 8" xfId="6248"/>
    <cellStyle name="40 % - Accent2 2 4 2 2 8 2" xfId="12533"/>
    <cellStyle name="40 % - Accent2 2 4 2 2 9" xfId="7033"/>
    <cellStyle name="40 % - Accent2 2 4 2 3" xfId="1138"/>
    <cellStyle name="40 % - Accent2 2 4 2 3 2" xfId="7426"/>
    <cellStyle name="40 % - Accent2 2 4 2 4" xfId="1923"/>
    <cellStyle name="40 % - Accent2 2 4 2 4 2" xfId="8211"/>
    <cellStyle name="40 % - Accent2 2 4 2 5" xfId="2708"/>
    <cellStyle name="40 % - Accent2 2 4 2 5 2" xfId="8996"/>
    <cellStyle name="40 % - Accent2 2 4 2 6" xfId="3497"/>
    <cellStyle name="40 % - Accent2 2 4 2 6 2" xfId="9785"/>
    <cellStyle name="40 % - Accent2 2 4 2 7" xfId="4286"/>
    <cellStyle name="40 % - Accent2 2 4 2 7 2" xfId="10571"/>
    <cellStyle name="40 % - Accent2 2 4 2 8" xfId="5072"/>
    <cellStyle name="40 % - Accent2 2 4 2 8 2" xfId="11357"/>
    <cellStyle name="40 % - Accent2 2 4 2 9" xfId="5856"/>
    <cellStyle name="40 % - Accent2 2 4 2 9 2" xfId="12141"/>
    <cellStyle name="40 % - Accent2 2 4 3" xfId="543"/>
    <cellStyle name="40 % - Accent2 2 4 3 2" xfId="1334"/>
    <cellStyle name="40 % - Accent2 2 4 3 2 2" xfId="7622"/>
    <cellStyle name="40 % - Accent2 2 4 3 3" xfId="2119"/>
    <cellStyle name="40 % - Accent2 2 4 3 3 2" xfId="8407"/>
    <cellStyle name="40 % - Accent2 2 4 3 4" xfId="2904"/>
    <cellStyle name="40 % - Accent2 2 4 3 4 2" xfId="9192"/>
    <cellStyle name="40 % - Accent2 2 4 3 5" xfId="3693"/>
    <cellStyle name="40 % - Accent2 2 4 3 5 2" xfId="9981"/>
    <cellStyle name="40 % - Accent2 2 4 3 6" xfId="4482"/>
    <cellStyle name="40 % - Accent2 2 4 3 6 2" xfId="10767"/>
    <cellStyle name="40 % - Accent2 2 4 3 7" xfId="5268"/>
    <cellStyle name="40 % - Accent2 2 4 3 7 2" xfId="11553"/>
    <cellStyle name="40 % - Accent2 2 4 3 8" xfId="6052"/>
    <cellStyle name="40 % - Accent2 2 4 3 8 2" xfId="12337"/>
    <cellStyle name="40 % - Accent2 2 4 3 9" xfId="6837"/>
    <cellStyle name="40 % - Accent2 2 4 4" xfId="942"/>
    <cellStyle name="40 % - Accent2 2 4 4 2" xfId="7230"/>
    <cellStyle name="40 % - Accent2 2 4 5" xfId="1727"/>
    <cellStyle name="40 % - Accent2 2 4 5 2" xfId="8015"/>
    <cellStyle name="40 % - Accent2 2 4 6" xfId="2512"/>
    <cellStyle name="40 % - Accent2 2 4 6 2" xfId="8800"/>
    <cellStyle name="40 % - Accent2 2 4 7" xfId="3301"/>
    <cellStyle name="40 % - Accent2 2 4 7 2" xfId="9589"/>
    <cellStyle name="40 % - Accent2 2 4 8" xfId="4090"/>
    <cellStyle name="40 % - Accent2 2 4 8 2" xfId="10375"/>
    <cellStyle name="40 % - Accent2 2 4 9" xfId="4876"/>
    <cellStyle name="40 % - Accent2 2 4 9 2" xfId="11161"/>
    <cellStyle name="40 % - Accent2 2 5" xfId="174"/>
    <cellStyle name="40 % - Accent2 2 5 10" xfId="5688"/>
    <cellStyle name="40 % - Accent2 2 5 10 2" xfId="11973"/>
    <cellStyle name="40 % - Accent2 2 5 11" xfId="6473"/>
    <cellStyle name="40 % - Accent2 2 5 2" xfId="370"/>
    <cellStyle name="40 % - Accent2 2 5 2 10" xfId="6669"/>
    <cellStyle name="40 % - Accent2 2 5 2 2" xfId="767"/>
    <cellStyle name="40 % - Accent2 2 5 2 2 2" xfId="1558"/>
    <cellStyle name="40 % - Accent2 2 5 2 2 2 2" xfId="7846"/>
    <cellStyle name="40 % - Accent2 2 5 2 2 3" xfId="2343"/>
    <cellStyle name="40 % - Accent2 2 5 2 2 3 2" xfId="8631"/>
    <cellStyle name="40 % - Accent2 2 5 2 2 4" xfId="3128"/>
    <cellStyle name="40 % - Accent2 2 5 2 2 4 2" xfId="9416"/>
    <cellStyle name="40 % - Accent2 2 5 2 2 5" xfId="3917"/>
    <cellStyle name="40 % - Accent2 2 5 2 2 5 2" xfId="10205"/>
    <cellStyle name="40 % - Accent2 2 5 2 2 6" xfId="4706"/>
    <cellStyle name="40 % - Accent2 2 5 2 2 6 2" xfId="10991"/>
    <cellStyle name="40 % - Accent2 2 5 2 2 7" xfId="5492"/>
    <cellStyle name="40 % - Accent2 2 5 2 2 7 2" xfId="11777"/>
    <cellStyle name="40 % - Accent2 2 5 2 2 8" xfId="6276"/>
    <cellStyle name="40 % - Accent2 2 5 2 2 8 2" xfId="12561"/>
    <cellStyle name="40 % - Accent2 2 5 2 2 9" xfId="7061"/>
    <cellStyle name="40 % - Accent2 2 5 2 3" xfId="1166"/>
    <cellStyle name="40 % - Accent2 2 5 2 3 2" xfId="7454"/>
    <cellStyle name="40 % - Accent2 2 5 2 4" xfId="1951"/>
    <cellStyle name="40 % - Accent2 2 5 2 4 2" xfId="8239"/>
    <cellStyle name="40 % - Accent2 2 5 2 5" xfId="2736"/>
    <cellStyle name="40 % - Accent2 2 5 2 5 2" xfId="9024"/>
    <cellStyle name="40 % - Accent2 2 5 2 6" xfId="3525"/>
    <cellStyle name="40 % - Accent2 2 5 2 6 2" xfId="9813"/>
    <cellStyle name="40 % - Accent2 2 5 2 7" xfId="4314"/>
    <cellStyle name="40 % - Accent2 2 5 2 7 2" xfId="10599"/>
    <cellStyle name="40 % - Accent2 2 5 2 8" xfId="5100"/>
    <cellStyle name="40 % - Accent2 2 5 2 8 2" xfId="11385"/>
    <cellStyle name="40 % - Accent2 2 5 2 9" xfId="5884"/>
    <cellStyle name="40 % - Accent2 2 5 2 9 2" xfId="12169"/>
    <cellStyle name="40 % - Accent2 2 5 3" xfId="571"/>
    <cellStyle name="40 % - Accent2 2 5 3 2" xfId="1362"/>
    <cellStyle name="40 % - Accent2 2 5 3 2 2" xfId="7650"/>
    <cellStyle name="40 % - Accent2 2 5 3 3" xfId="2147"/>
    <cellStyle name="40 % - Accent2 2 5 3 3 2" xfId="8435"/>
    <cellStyle name="40 % - Accent2 2 5 3 4" xfId="2932"/>
    <cellStyle name="40 % - Accent2 2 5 3 4 2" xfId="9220"/>
    <cellStyle name="40 % - Accent2 2 5 3 5" xfId="3721"/>
    <cellStyle name="40 % - Accent2 2 5 3 5 2" xfId="10009"/>
    <cellStyle name="40 % - Accent2 2 5 3 6" xfId="4510"/>
    <cellStyle name="40 % - Accent2 2 5 3 6 2" xfId="10795"/>
    <cellStyle name="40 % - Accent2 2 5 3 7" xfId="5296"/>
    <cellStyle name="40 % - Accent2 2 5 3 7 2" xfId="11581"/>
    <cellStyle name="40 % - Accent2 2 5 3 8" xfId="6080"/>
    <cellStyle name="40 % - Accent2 2 5 3 8 2" xfId="12365"/>
    <cellStyle name="40 % - Accent2 2 5 3 9" xfId="6865"/>
    <cellStyle name="40 % - Accent2 2 5 4" xfId="970"/>
    <cellStyle name="40 % - Accent2 2 5 4 2" xfId="7258"/>
    <cellStyle name="40 % - Accent2 2 5 5" xfId="1755"/>
    <cellStyle name="40 % - Accent2 2 5 5 2" xfId="8043"/>
    <cellStyle name="40 % - Accent2 2 5 6" xfId="2540"/>
    <cellStyle name="40 % - Accent2 2 5 6 2" xfId="8828"/>
    <cellStyle name="40 % - Accent2 2 5 7" xfId="3329"/>
    <cellStyle name="40 % - Accent2 2 5 7 2" xfId="9617"/>
    <cellStyle name="40 % - Accent2 2 5 8" xfId="4118"/>
    <cellStyle name="40 % - Accent2 2 5 8 2" xfId="10403"/>
    <cellStyle name="40 % - Accent2 2 5 9" xfId="4904"/>
    <cellStyle name="40 % - Accent2 2 5 9 2" xfId="11189"/>
    <cellStyle name="40 % - Accent2 2 6" xfId="202"/>
    <cellStyle name="40 % - Accent2 2 6 10" xfId="5716"/>
    <cellStyle name="40 % - Accent2 2 6 10 2" xfId="12001"/>
    <cellStyle name="40 % - Accent2 2 6 11" xfId="6501"/>
    <cellStyle name="40 % - Accent2 2 6 2" xfId="398"/>
    <cellStyle name="40 % - Accent2 2 6 2 10" xfId="6697"/>
    <cellStyle name="40 % - Accent2 2 6 2 2" xfId="795"/>
    <cellStyle name="40 % - Accent2 2 6 2 2 2" xfId="1586"/>
    <cellStyle name="40 % - Accent2 2 6 2 2 2 2" xfId="7874"/>
    <cellStyle name="40 % - Accent2 2 6 2 2 3" xfId="2371"/>
    <cellStyle name="40 % - Accent2 2 6 2 2 3 2" xfId="8659"/>
    <cellStyle name="40 % - Accent2 2 6 2 2 4" xfId="3156"/>
    <cellStyle name="40 % - Accent2 2 6 2 2 4 2" xfId="9444"/>
    <cellStyle name="40 % - Accent2 2 6 2 2 5" xfId="3945"/>
    <cellStyle name="40 % - Accent2 2 6 2 2 5 2" xfId="10233"/>
    <cellStyle name="40 % - Accent2 2 6 2 2 6" xfId="4734"/>
    <cellStyle name="40 % - Accent2 2 6 2 2 6 2" xfId="11019"/>
    <cellStyle name="40 % - Accent2 2 6 2 2 7" xfId="5520"/>
    <cellStyle name="40 % - Accent2 2 6 2 2 7 2" xfId="11805"/>
    <cellStyle name="40 % - Accent2 2 6 2 2 8" xfId="6304"/>
    <cellStyle name="40 % - Accent2 2 6 2 2 8 2" xfId="12589"/>
    <cellStyle name="40 % - Accent2 2 6 2 2 9" xfId="7089"/>
    <cellStyle name="40 % - Accent2 2 6 2 3" xfId="1194"/>
    <cellStyle name="40 % - Accent2 2 6 2 3 2" xfId="7482"/>
    <cellStyle name="40 % - Accent2 2 6 2 4" xfId="1979"/>
    <cellStyle name="40 % - Accent2 2 6 2 4 2" xfId="8267"/>
    <cellStyle name="40 % - Accent2 2 6 2 5" xfId="2764"/>
    <cellStyle name="40 % - Accent2 2 6 2 5 2" xfId="9052"/>
    <cellStyle name="40 % - Accent2 2 6 2 6" xfId="3553"/>
    <cellStyle name="40 % - Accent2 2 6 2 6 2" xfId="9841"/>
    <cellStyle name="40 % - Accent2 2 6 2 7" xfId="4342"/>
    <cellStyle name="40 % - Accent2 2 6 2 7 2" xfId="10627"/>
    <cellStyle name="40 % - Accent2 2 6 2 8" xfId="5128"/>
    <cellStyle name="40 % - Accent2 2 6 2 8 2" xfId="11413"/>
    <cellStyle name="40 % - Accent2 2 6 2 9" xfId="5912"/>
    <cellStyle name="40 % - Accent2 2 6 2 9 2" xfId="12197"/>
    <cellStyle name="40 % - Accent2 2 6 3" xfId="599"/>
    <cellStyle name="40 % - Accent2 2 6 3 2" xfId="1390"/>
    <cellStyle name="40 % - Accent2 2 6 3 2 2" xfId="7678"/>
    <cellStyle name="40 % - Accent2 2 6 3 3" xfId="2175"/>
    <cellStyle name="40 % - Accent2 2 6 3 3 2" xfId="8463"/>
    <cellStyle name="40 % - Accent2 2 6 3 4" xfId="2960"/>
    <cellStyle name="40 % - Accent2 2 6 3 4 2" xfId="9248"/>
    <cellStyle name="40 % - Accent2 2 6 3 5" xfId="3749"/>
    <cellStyle name="40 % - Accent2 2 6 3 5 2" xfId="10037"/>
    <cellStyle name="40 % - Accent2 2 6 3 6" xfId="4538"/>
    <cellStyle name="40 % - Accent2 2 6 3 6 2" xfId="10823"/>
    <cellStyle name="40 % - Accent2 2 6 3 7" xfId="5324"/>
    <cellStyle name="40 % - Accent2 2 6 3 7 2" xfId="11609"/>
    <cellStyle name="40 % - Accent2 2 6 3 8" xfId="6108"/>
    <cellStyle name="40 % - Accent2 2 6 3 8 2" xfId="12393"/>
    <cellStyle name="40 % - Accent2 2 6 3 9" xfId="6893"/>
    <cellStyle name="40 % - Accent2 2 6 4" xfId="998"/>
    <cellStyle name="40 % - Accent2 2 6 4 2" xfId="7286"/>
    <cellStyle name="40 % - Accent2 2 6 5" xfId="1783"/>
    <cellStyle name="40 % - Accent2 2 6 5 2" xfId="8071"/>
    <cellStyle name="40 % - Accent2 2 6 6" xfId="2568"/>
    <cellStyle name="40 % - Accent2 2 6 6 2" xfId="8856"/>
    <cellStyle name="40 % - Accent2 2 6 7" xfId="3357"/>
    <cellStyle name="40 % - Accent2 2 6 7 2" xfId="9645"/>
    <cellStyle name="40 % - Accent2 2 6 8" xfId="4146"/>
    <cellStyle name="40 % - Accent2 2 6 8 2" xfId="10431"/>
    <cellStyle name="40 % - Accent2 2 6 9" xfId="4932"/>
    <cellStyle name="40 % - Accent2 2 6 9 2" xfId="11217"/>
    <cellStyle name="40 % - Accent2 2 7" xfId="230"/>
    <cellStyle name="40 % - Accent2 2 7 10" xfId="5744"/>
    <cellStyle name="40 % - Accent2 2 7 10 2" xfId="12029"/>
    <cellStyle name="40 % - Accent2 2 7 11" xfId="6529"/>
    <cellStyle name="40 % - Accent2 2 7 2" xfId="426"/>
    <cellStyle name="40 % - Accent2 2 7 2 10" xfId="6725"/>
    <cellStyle name="40 % - Accent2 2 7 2 2" xfId="823"/>
    <cellStyle name="40 % - Accent2 2 7 2 2 2" xfId="1614"/>
    <cellStyle name="40 % - Accent2 2 7 2 2 2 2" xfId="7902"/>
    <cellStyle name="40 % - Accent2 2 7 2 2 3" xfId="2399"/>
    <cellStyle name="40 % - Accent2 2 7 2 2 3 2" xfId="8687"/>
    <cellStyle name="40 % - Accent2 2 7 2 2 4" xfId="3184"/>
    <cellStyle name="40 % - Accent2 2 7 2 2 4 2" xfId="9472"/>
    <cellStyle name="40 % - Accent2 2 7 2 2 5" xfId="3973"/>
    <cellStyle name="40 % - Accent2 2 7 2 2 5 2" xfId="10261"/>
    <cellStyle name="40 % - Accent2 2 7 2 2 6" xfId="4762"/>
    <cellStyle name="40 % - Accent2 2 7 2 2 6 2" xfId="11047"/>
    <cellStyle name="40 % - Accent2 2 7 2 2 7" xfId="5548"/>
    <cellStyle name="40 % - Accent2 2 7 2 2 7 2" xfId="11833"/>
    <cellStyle name="40 % - Accent2 2 7 2 2 8" xfId="6332"/>
    <cellStyle name="40 % - Accent2 2 7 2 2 8 2" xfId="12617"/>
    <cellStyle name="40 % - Accent2 2 7 2 2 9" xfId="7117"/>
    <cellStyle name="40 % - Accent2 2 7 2 3" xfId="1222"/>
    <cellStyle name="40 % - Accent2 2 7 2 3 2" xfId="7510"/>
    <cellStyle name="40 % - Accent2 2 7 2 4" xfId="2007"/>
    <cellStyle name="40 % - Accent2 2 7 2 4 2" xfId="8295"/>
    <cellStyle name="40 % - Accent2 2 7 2 5" xfId="2792"/>
    <cellStyle name="40 % - Accent2 2 7 2 5 2" xfId="9080"/>
    <cellStyle name="40 % - Accent2 2 7 2 6" xfId="3581"/>
    <cellStyle name="40 % - Accent2 2 7 2 6 2" xfId="9869"/>
    <cellStyle name="40 % - Accent2 2 7 2 7" xfId="4370"/>
    <cellStyle name="40 % - Accent2 2 7 2 7 2" xfId="10655"/>
    <cellStyle name="40 % - Accent2 2 7 2 8" xfId="5156"/>
    <cellStyle name="40 % - Accent2 2 7 2 8 2" xfId="11441"/>
    <cellStyle name="40 % - Accent2 2 7 2 9" xfId="5940"/>
    <cellStyle name="40 % - Accent2 2 7 2 9 2" xfId="12225"/>
    <cellStyle name="40 % - Accent2 2 7 3" xfId="627"/>
    <cellStyle name="40 % - Accent2 2 7 3 2" xfId="1418"/>
    <cellStyle name="40 % - Accent2 2 7 3 2 2" xfId="7706"/>
    <cellStyle name="40 % - Accent2 2 7 3 3" xfId="2203"/>
    <cellStyle name="40 % - Accent2 2 7 3 3 2" xfId="8491"/>
    <cellStyle name="40 % - Accent2 2 7 3 4" xfId="2988"/>
    <cellStyle name="40 % - Accent2 2 7 3 4 2" xfId="9276"/>
    <cellStyle name="40 % - Accent2 2 7 3 5" xfId="3777"/>
    <cellStyle name="40 % - Accent2 2 7 3 5 2" xfId="10065"/>
    <cellStyle name="40 % - Accent2 2 7 3 6" xfId="4566"/>
    <cellStyle name="40 % - Accent2 2 7 3 6 2" xfId="10851"/>
    <cellStyle name="40 % - Accent2 2 7 3 7" xfId="5352"/>
    <cellStyle name="40 % - Accent2 2 7 3 7 2" xfId="11637"/>
    <cellStyle name="40 % - Accent2 2 7 3 8" xfId="6136"/>
    <cellStyle name="40 % - Accent2 2 7 3 8 2" xfId="12421"/>
    <cellStyle name="40 % - Accent2 2 7 3 9" xfId="6921"/>
    <cellStyle name="40 % - Accent2 2 7 4" xfId="1026"/>
    <cellStyle name="40 % - Accent2 2 7 4 2" xfId="7314"/>
    <cellStyle name="40 % - Accent2 2 7 5" xfId="1811"/>
    <cellStyle name="40 % - Accent2 2 7 5 2" xfId="8099"/>
    <cellStyle name="40 % - Accent2 2 7 6" xfId="2596"/>
    <cellStyle name="40 % - Accent2 2 7 6 2" xfId="8884"/>
    <cellStyle name="40 % - Accent2 2 7 7" xfId="3385"/>
    <cellStyle name="40 % - Accent2 2 7 7 2" xfId="9673"/>
    <cellStyle name="40 % - Accent2 2 7 8" xfId="4174"/>
    <cellStyle name="40 % - Accent2 2 7 8 2" xfId="10459"/>
    <cellStyle name="40 % - Accent2 2 7 9" xfId="4960"/>
    <cellStyle name="40 % - Accent2 2 7 9 2" xfId="11245"/>
    <cellStyle name="40 % - Accent2 2 8" xfId="258"/>
    <cellStyle name="40 % - Accent2 2 8 10" xfId="5772"/>
    <cellStyle name="40 % - Accent2 2 8 10 2" xfId="12057"/>
    <cellStyle name="40 % - Accent2 2 8 11" xfId="6557"/>
    <cellStyle name="40 % - Accent2 2 8 2" xfId="454"/>
    <cellStyle name="40 % - Accent2 2 8 2 10" xfId="6753"/>
    <cellStyle name="40 % - Accent2 2 8 2 2" xfId="851"/>
    <cellStyle name="40 % - Accent2 2 8 2 2 2" xfId="1642"/>
    <cellStyle name="40 % - Accent2 2 8 2 2 2 2" xfId="7930"/>
    <cellStyle name="40 % - Accent2 2 8 2 2 3" xfId="2427"/>
    <cellStyle name="40 % - Accent2 2 8 2 2 3 2" xfId="8715"/>
    <cellStyle name="40 % - Accent2 2 8 2 2 4" xfId="3212"/>
    <cellStyle name="40 % - Accent2 2 8 2 2 4 2" xfId="9500"/>
    <cellStyle name="40 % - Accent2 2 8 2 2 5" xfId="4001"/>
    <cellStyle name="40 % - Accent2 2 8 2 2 5 2" xfId="10289"/>
    <cellStyle name="40 % - Accent2 2 8 2 2 6" xfId="4790"/>
    <cellStyle name="40 % - Accent2 2 8 2 2 6 2" xfId="11075"/>
    <cellStyle name="40 % - Accent2 2 8 2 2 7" xfId="5576"/>
    <cellStyle name="40 % - Accent2 2 8 2 2 7 2" xfId="11861"/>
    <cellStyle name="40 % - Accent2 2 8 2 2 8" xfId="6360"/>
    <cellStyle name="40 % - Accent2 2 8 2 2 8 2" xfId="12645"/>
    <cellStyle name="40 % - Accent2 2 8 2 2 9" xfId="7145"/>
    <cellStyle name="40 % - Accent2 2 8 2 3" xfId="1250"/>
    <cellStyle name="40 % - Accent2 2 8 2 3 2" xfId="7538"/>
    <cellStyle name="40 % - Accent2 2 8 2 4" xfId="2035"/>
    <cellStyle name="40 % - Accent2 2 8 2 4 2" xfId="8323"/>
    <cellStyle name="40 % - Accent2 2 8 2 5" xfId="2820"/>
    <cellStyle name="40 % - Accent2 2 8 2 5 2" xfId="9108"/>
    <cellStyle name="40 % - Accent2 2 8 2 6" xfId="3609"/>
    <cellStyle name="40 % - Accent2 2 8 2 6 2" xfId="9897"/>
    <cellStyle name="40 % - Accent2 2 8 2 7" xfId="4398"/>
    <cellStyle name="40 % - Accent2 2 8 2 7 2" xfId="10683"/>
    <cellStyle name="40 % - Accent2 2 8 2 8" xfId="5184"/>
    <cellStyle name="40 % - Accent2 2 8 2 8 2" xfId="11469"/>
    <cellStyle name="40 % - Accent2 2 8 2 9" xfId="5968"/>
    <cellStyle name="40 % - Accent2 2 8 2 9 2" xfId="12253"/>
    <cellStyle name="40 % - Accent2 2 8 3" xfId="655"/>
    <cellStyle name="40 % - Accent2 2 8 3 2" xfId="1446"/>
    <cellStyle name="40 % - Accent2 2 8 3 2 2" xfId="7734"/>
    <cellStyle name="40 % - Accent2 2 8 3 3" xfId="2231"/>
    <cellStyle name="40 % - Accent2 2 8 3 3 2" xfId="8519"/>
    <cellStyle name="40 % - Accent2 2 8 3 4" xfId="3016"/>
    <cellStyle name="40 % - Accent2 2 8 3 4 2" xfId="9304"/>
    <cellStyle name="40 % - Accent2 2 8 3 5" xfId="3805"/>
    <cellStyle name="40 % - Accent2 2 8 3 5 2" xfId="10093"/>
    <cellStyle name="40 % - Accent2 2 8 3 6" xfId="4594"/>
    <cellStyle name="40 % - Accent2 2 8 3 6 2" xfId="10879"/>
    <cellStyle name="40 % - Accent2 2 8 3 7" xfId="5380"/>
    <cellStyle name="40 % - Accent2 2 8 3 7 2" xfId="11665"/>
    <cellStyle name="40 % - Accent2 2 8 3 8" xfId="6164"/>
    <cellStyle name="40 % - Accent2 2 8 3 8 2" xfId="12449"/>
    <cellStyle name="40 % - Accent2 2 8 3 9" xfId="6949"/>
    <cellStyle name="40 % - Accent2 2 8 4" xfId="1054"/>
    <cellStyle name="40 % - Accent2 2 8 4 2" xfId="7342"/>
    <cellStyle name="40 % - Accent2 2 8 5" xfId="1839"/>
    <cellStyle name="40 % - Accent2 2 8 5 2" xfId="8127"/>
    <cellStyle name="40 % - Accent2 2 8 6" xfId="2624"/>
    <cellStyle name="40 % - Accent2 2 8 6 2" xfId="8912"/>
    <cellStyle name="40 % - Accent2 2 8 7" xfId="3413"/>
    <cellStyle name="40 % - Accent2 2 8 7 2" xfId="9701"/>
    <cellStyle name="40 % - Accent2 2 8 8" xfId="4202"/>
    <cellStyle name="40 % - Accent2 2 8 8 2" xfId="10487"/>
    <cellStyle name="40 % - Accent2 2 8 9" xfId="4988"/>
    <cellStyle name="40 % - Accent2 2 8 9 2" xfId="11273"/>
    <cellStyle name="40 % - Accent2 2 9" xfId="286"/>
    <cellStyle name="40 % - Accent2 2 9 10" xfId="6585"/>
    <cellStyle name="40 % - Accent2 2 9 2" xfId="683"/>
    <cellStyle name="40 % - Accent2 2 9 2 2" xfId="1474"/>
    <cellStyle name="40 % - Accent2 2 9 2 2 2" xfId="7762"/>
    <cellStyle name="40 % - Accent2 2 9 2 3" xfId="2259"/>
    <cellStyle name="40 % - Accent2 2 9 2 3 2" xfId="8547"/>
    <cellStyle name="40 % - Accent2 2 9 2 4" xfId="3044"/>
    <cellStyle name="40 % - Accent2 2 9 2 4 2" xfId="9332"/>
    <cellStyle name="40 % - Accent2 2 9 2 5" xfId="3833"/>
    <cellStyle name="40 % - Accent2 2 9 2 5 2" xfId="10121"/>
    <cellStyle name="40 % - Accent2 2 9 2 6" xfId="4622"/>
    <cellStyle name="40 % - Accent2 2 9 2 6 2" xfId="10907"/>
    <cellStyle name="40 % - Accent2 2 9 2 7" xfId="5408"/>
    <cellStyle name="40 % - Accent2 2 9 2 7 2" xfId="11693"/>
    <cellStyle name="40 % - Accent2 2 9 2 8" xfId="6192"/>
    <cellStyle name="40 % - Accent2 2 9 2 8 2" xfId="12477"/>
    <cellStyle name="40 % - Accent2 2 9 2 9" xfId="6977"/>
    <cellStyle name="40 % - Accent2 2 9 3" xfId="1082"/>
    <cellStyle name="40 % - Accent2 2 9 3 2" xfId="7370"/>
    <cellStyle name="40 % - Accent2 2 9 4" xfId="1867"/>
    <cellStyle name="40 % - Accent2 2 9 4 2" xfId="8155"/>
    <cellStyle name="40 % - Accent2 2 9 5" xfId="2652"/>
    <cellStyle name="40 % - Accent2 2 9 5 2" xfId="8940"/>
    <cellStyle name="40 % - Accent2 2 9 6" xfId="3441"/>
    <cellStyle name="40 % - Accent2 2 9 6 2" xfId="9729"/>
    <cellStyle name="40 % - Accent2 2 9 7" xfId="4230"/>
    <cellStyle name="40 % - Accent2 2 9 7 2" xfId="10515"/>
    <cellStyle name="40 % - Accent2 2 9 8" xfId="5016"/>
    <cellStyle name="40 % - Accent2 2 9 8 2" xfId="11301"/>
    <cellStyle name="40 % - Accent2 2 9 9" xfId="5800"/>
    <cellStyle name="40 % - Accent2 2 9 9 2" xfId="12085"/>
    <cellStyle name="40 % - Accent3" xfId="17" builtinId="39" customBuiltin="1"/>
    <cellStyle name="40 % - Accent3 2" xfId="18"/>
    <cellStyle name="40 % - Accent3 2 10" xfId="488"/>
    <cellStyle name="40 % - Accent3 2 10 2" xfId="1279"/>
    <cellStyle name="40 % - Accent3 2 10 2 2" xfId="7567"/>
    <cellStyle name="40 % - Accent3 2 10 3" xfId="2064"/>
    <cellStyle name="40 % - Accent3 2 10 3 2" xfId="8352"/>
    <cellStyle name="40 % - Accent3 2 10 4" xfId="2849"/>
    <cellStyle name="40 % - Accent3 2 10 4 2" xfId="9137"/>
    <cellStyle name="40 % - Accent3 2 10 5" xfId="3638"/>
    <cellStyle name="40 % - Accent3 2 10 5 2" xfId="9926"/>
    <cellStyle name="40 % - Accent3 2 10 6" xfId="4427"/>
    <cellStyle name="40 % - Accent3 2 10 6 2" xfId="10712"/>
    <cellStyle name="40 % - Accent3 2 10 7" xfId="5213"/>
    <cellStyle name="40 % - Accent3 2 10 7 2" xfId="11498"/>
    <cellStyle name="40 % - Accent3 2 10 8" xfId="5997"/>
    <cellStyle name="40 % - Accent3 2 10 8 2" xfId="12282"/>
    <cellStyle name="40 % - Accent3 2 10 9" xfId="6782"/>
    <cellStyle name="40 % - Accent3 2 11" xfId="887"/>
    <cellStyle name="40 % - Accent3 2 11 2" xfId="7175"/>
    <cellStyle name="40 % - Accent3 2 12" xfId="1672"/>
    <cellStyle name="40 % - Accent3 2 12 2" xfId="7960"/>
    <cellStyle name="40 % - Accent3 2 13" xfId="2457"/>
    <cellStyle name="40 % - Accent3 2 13 2" xfId="8745"/>
    <cellStyle name="40 % - Accent3 2 14" xfId="3246"/>
    <cellStyle name="40 % - Accent3 2 14 2" xfId="9534"/>
    <cellStyle name="40 % - Accent3 2 15" xfId="4035"/>
    <cellStyle name="40 % - Accent3 2 15 2" xfId="10320"/>
    <cellStyle name="40 % - Accent3 2 16" xfId="4821"/>
    <cellStyle name="40 % - Accent3 2 16 2" xfId="11106"/>
    <cellStyle name="40 % - Accent3 2 17" xfId="5605"/>
    <cellStyle name="40 % - Accent3 2 17 2" xfId="11890"/>
    <cellStyle name="40 % - Accent3 2 18" xfId="6390"/>
    <cellStyle name="40 % - Accent3 2 2" xfId="102"/>
    <cellStyle name="40 % - Accent3 2 2 10" xfId="901"/>
    <cellStyle name="40 % - Accent3 2 2 10 2" xfId="7189"/>
    <cellStyle name="40 % - Accent3 2 2 11" xfId="1686"/>
    <cellStyle name="40 % - Accent3 2 2 11 2" xfId="7974"/>
    <cellStyle name="40 % - Accent3 2 2 12" xfId="2471"/>
    <cellStyle name="40 % - Accent3 2 2 12 2" xfId="8759"/>
    <cellStyle name="40 % - Accent3 2 2 13" xfId="3260"/>
    <cellStyle name="40 % - Accent3 2 2 13 2" xfId="9548"/>
    <cellStyle name="40 % - Accent3 2 2 14" xfId="4049"/>
    <cellStyle name="40 % - Accent3 2 2 14 2" xfId="10334"/>
    <cellStyle name="40 % - Accent3 2 2 15" xfId="4835"/>
    <cellStyle name="40 % - Accent3 2 2 15 2" xfId="11120"/>
    <cellStyle name="40 % - Accent3 2 2 16" xfId="5619"/>
    <cellStyle name="40 % - Accent3 2 2 16 2" xfId="11904"/>
    <cellStyle name="40 % - Accent3 2 2 17" xfId="6404"/>
    <cellStyle name="40 % - Accent3 2 2 2" xfId="133"/>
    <cellStyle name="40 % - Accent3 2 2 2 10" xfId="5647"/>
    <cellStyle name="40 % - Accent3 2 2 2 10 2" xfId="11932"/>
    <cellStyle name="40 % - Accent3 2 2 2 11" xfId="6432"/>
    <cellStyle name="40 % - Accent3 2 2 2 2" xfId="329"/>
    <cellStyle name="40 % - Accent3 2 2 2 2 10" xfId="6628"/>
    <cellStyle name="40 % - Accent3 2 2 2 2 2" xfId="726"/>
    <cellStyle name="40 % - Accent3 2 2 2 2 2 2" xfId="1517"/>
    <cellStyle name="40 % - Accent3 2 2 2 2 2 2 2" xfId="7805"/>
    <cellStyle name="40 % - Accent3 2 2 2 2 2 3" xfId="2302"/>
    <cellStyle name="40 % - Accent3 2 2 2 2 2 3 2" xfId="8590"/>
    <cellStyle name="40 % - Accent3 2 2 2 2 2 4" xfId="3087"/>
    <cellStyle name="40 % - Accent3 2 2 2 2 2 4 2" xfId="9375"/>
    <cellStyle name="40 % - Accent3 2 2 2 2 2 5" xfId="3876"/>
    <cellStyle name="40 % - Accent3 2 2 2 2 2 5 2" xfId="10164"/>
    <cellStyle name="40 % - Accent3 2 2 2 2 2 6" xfId="4665"/>
    <cellStyle name="40 % - Accent3 2 2 2 2 2 6 2" xfId="10950"/>
    <cellStyle name="40 % - Accent3 2 2 2 2 2 7" xfId="5451"/>
    <cellStyle name="40 % - Accent3 2 2 2 2 2 7 2" xfId="11736"/>
    <cellStyle name="40 % - Accent3 2 2 2 2 2 8" xfId="6235"/>
    <cellStyle name="40 % - Accent3 2 2 2 2 2 8 2" xfId="12520"/>
    <cellStyle name="40 % - Accent3 2 2 2 2 2 9" xfId="7020"/>
    <cellStyle name="40 % - Accent3 2 2 2 2 3" xfId="1125"/>
    <cellStyle name="40 % - Accent3 2 2 2 2 3 2" xfId="7413"/>
    <cellStyle name="40 % - Accent3 2 2 2 2 4" xfId="1910"/>
    <cellStyle name="40 % - Accent3 2 2 2 2 4 2" xfId="8198"/>
    <cellStyle name="40 % - Accent3 2 2 2 2 5" xfId="2695"/>
    <cellStyle name="40 % - Accent3 2 2 2 2 5 2" xfId="8983"/>
    <cellStyle name="40 % - Accent3 2 2 2 2 6" xfId="3484"/>
    <cellStyle name="40 % - Accent3 2 2 2 2 6 2" xfId="9772"/>
    <cellStyle name="40 % - Accent3 2 2 2 2 7" xfId="4273"/>
    <cellStyle name="40 % - Accent3 2 2 2 2 7 2" xfId="10558"/>
    <cellStyle name="40 % - Accent3 2 2 2 2 8" xfId="5059"/>
    <cellStyle name="40 % - Accent3 2 2 2 2 8 2" xfId="11344"/>
    <cellStyle name="40 % - Accent3 2 2 2 2 9" xfId="5843"/>
    <cellStyle name="40 % - Accent3 2 2 2 2 9 2" xfId="12128"/>
    <cellStyle name="40 % - Accent3 2 2 2 3" xfId="530"/>
    <cellStyle name="40 % - Accent3 2 2 2 3 2" xfId="1321"/>
    <cellStyle name="40 % - Accent3 2 2 2 3 2 2" xfId="7609"/>
    <cellStyle name="40 % - Accent3 2 2 2 3 3" xfId="2106"/>
    <cellStyle name="40 % - Accent3 2 2 2 3 3 2" xfId="8394"/>
    <cellStyle name="40 % - Accent3 2 2 2 3 4" xfId="2891"/>
    <cellStyle name="40 % - Accent3 2 2 2 3 4 2" xfId="9179"/>
    <cellStyle name="40 % - Accent3 2 2 2 3 5" xfId="3680"/>
    <cellStyle name="40 % - Accent3 2 2 2 3 5 2" xfId="9968"/>
    <cellStyle name="40 % - Accent3 2 2 2 3 6" xfId="4469"/>
    <cellStyle name="40 % - Accent3 2 2 2 3 6 2" xfId="10754"/>
    <cellStyle name="40 % - Accent3 2 2 2 3 7" xfId="5255"/>
    <cellStyle name="40 % - Accent3 2 2 2 3 7 2" xfId="11540"/>
    <cellStyle name="40 % - Accent3 2 2 2 3 8" xfId="6039"/>
    <cellStyle name="40 % - Accent3 2 2 2 3 8 2" xfId="12324"/>
    <cellStyle name="40 % - Accent3 2 2 2 3 9" xfId="6824"/>
    <cellStyle name="40 % - Accent3 2 2 2 4" xfId="929"/>
    <cellStyle name="40 % - Accent3 2 2 2 4 2" xfId="7217"/>
    <cellStyle name="40 % - Accent3 2 2 2 5" xfId="1714"/>
    <cellStyle name="40 % - Accent3 2 2 2 5 2" xfId="8002"/>
    <cellStyle name="40 % - Accent3 2 2 2 6" xfId="2499"/>
    <cellStyle name="40 % - Accent3 2 2 2 6 2" xfId="8787"/>
    <cellStyle name="40 % - Accent3 2 2 2 7" xfId="3288"/>
    <cellStyle name="40 % - Accent3 2 2 2 7 2" xfId="9576"/>
    <cellStyle name="40 % - Accent3 2 2 2 8" xfId="4077"/>
    <cellStyle name="40 % - Accent3 2 2 2 8 2" xfId="10362"/>
    <cellStyle name="40 % - Accent3 2 2 2 9" xfId="4863"/>
    <cellStyle name="40 % - Accent3 2 2 2 9 2" xfId="11148"/>
    <cellStyle name="40 % - Accent3 2 2 3" xfId="161"/>
    <cellStyle name="40 % - Accent3 2 2 3 10" xfId="5675"/>
    <cellStyle name="40 % - Accent3 2 2 3 10 2" xfId="11960"/>
    <cellStyle name="40 % - Accent3 2 2 3 11" xfId="6460"/>
    <cellStyle name="40 % - Accent3 2 2 3 2" xfId="357"/>
    <cellStyle name="40 % - Accent3 2 2 3 2 10" xfId="6656"/>
    <cellStyle name="40 % - Accent3 2 2 3 2 2" xfId="754"/>
    <cellStyle name="40 % - Accent3 2 2 3 2 2 2" xfId="1545"/>
    <cellStyle name="40 % - Accent3 2 2 3 2 2 2 2" xfId="7833"/>
    <cellStyle name="40 % - Accent3 2 2 3 2 2 3" xfId="2330"/>
    <cellStyle name="40 % - Accent3 2 2 3 2 2 3 2" xfId="8618"/>
    <cellStyle name="40 % - Accent3 2 2 3 2 2 4" xfId="3115"/>
    <cellStyle name="40 % - Accent3 2 2 3 2 2 4 2" xfId="9403"/>
    <cellStyle name="40 % - Accent3 2 2 3 2 2 5" xfId="3904"/>
    <cellStyle name="40 % - Accent3 2 2 3 2 2 5 2" xfId="10192"/>
    <cellStyle name="40 % - Accent3 2 2 3 2 2 6" xfId="4693"/>
    <cellStyle name="40 % - Accent3 2 2 3 2 2 6 2" xfId="10978"/>
    <cellStyle name="40 % - Accent3 2 2 3 2 2 7" xfId="5479"/>
    <cellStyle name="40 % - Accent3 2 2 3 2 2 7 2" xfId="11764"/>
    <cellStyle name="40 % - Accent3 2 2 3 2 2 8" xfId="6263"/>
    <cellStyle name="40 % - Accent3 2 2 3 2 2 8 2" xfId="12548"/>
    <cellStyle name="40 % - Accent3 2 2 3 2 2 9" xfId="7048"/>
    <cellStyle name="40 % - Accent3 2 2 3 2 3" xfId="1153"/>
    <cellStyle name="40 % - Accent3 2 2 3 2 3 2" xfId="7441"/>
    <cellStyle name="40 % - Accent3 2 2 3 2 4" xfId="1938"/>
    <cellStyle name="40 % - Accent3 2 2 3 2 4 2" xfId="8226"/>
    <cellStyle name="40 % - Accent3 2 2 3 2 5" xfId="2723"/>
    <cellStyle name="40 % - Accent3 2 2 3 2 5 2" xfId="9011"/>
    <cellStyle name="40 % - Accent3 2 2 3 2 6" xfId="3512"/>
    <cellStyle name="40 % - Accent3 2 2 3 2 6 2" xfId="9800"/>
    <cellStyle name="40 % - Accent3 2 2 3 2 7" xfId="4301"/>
    <cellStyle name="40 % - Accent3 2 2 3 2 7 2" xfId="10586"/>
    <cellStyle name="40 % - Accent3 2 2 3 2 8" xfId="5087"/>
    <cellStyle name="40 % - Accent3 2 2 3 2 8 2" xfId="11372"/>
    <cellStyle name="40 % - Accent3 2 2 3 2 9" xfId="5871"/>
    <cellStyle name="40 % - Accent3 2 2 3 2 9 2" xfId="12156"/>
    <cellStyle name="40 % - Accent3 2 2 3 3" xfId="558"/>
    <cellStyle name="40 % - Accent3 2 2 3 3 2" xfId="1349"/>
    <cellStyle name="40 % - Accent3 2 2 3 3 2 2" xfId="7637"/>
    <cellStyle name="40 % - Accent3 2 2 3 3 3" xfId="2134"/>
    <cellStyle name="40 % - Accent3 2 2 3 3 3 2" xfId="8422"/>
    <cellStyle name="40 % - Accent3 2 2 3 3 4" xfId="2919"/>
    <cellStyle name="40 % - Accent3 2 2 3 3 4 2" xfId="9207"/>
    <cellStyle name="40 % - Accent3 2 2 3 3 5" xfId="3708"/>
    <cellStyle name="40 % - Accent3 2 2 3 3 5 2" xfId="9996"/>
    <cellStyle name="40 % - Accent3 2 2 3 3 6" xfId="4497"/>
    <cellStyle name="40 % - Accent3 2 2 3 3 6 2" xfId="10782"/>
    <cellStyle name="40 % - Accent3 2 2 3 3 7" xfId="5283"/>
    <cellStyle name="40 % - Accent3 2 2 3 3 7 2" xfId="11568"/>
    <cellStyle name="40 % - Accent3 2 2 3 3 8" xfId="6067"/>
    <cellStyle name="40 % - Accent3 2 2 3 3 8 2" xfId="12352"/>
    <cellStyle name="40 % - Accent3 2 2 3 3 9" xfId="6852"/>
    <cellStyle name="40 % - Accent3 2 2 3 4" xfId="957"/>
    <cellStyle name="40 % - Accent3 2 2 3 4 2" xfId="7245"/>
    <cellStyle name="40 % - Accent3 2 2 3 5" xfId="1742"/>
    <cellStyle name="40 % - Accent3 2 2 3 5 2" xfId="8030"/>
    <cellStyle name="40 % - Accent3 2 2 3 6" xfId="2527"/>
    <cellStyle name="40 % - Accent3 2 2 3 6 2" xfId="8815"/>
    <cellStyle name="40 % - Accent3 2 2 3 7" xfId="3316"/>
    <cellStyle name="40 % - Accent3 2 2 3 7 2" xfId="9604"/>
    <cellStyle name="40 % - Accent3 2 2 3 8" xfId="4105"/>
    <cellStyle name="40 % - Accent3 2 2 3 8 2" xfId="10390"/>
    <cellStyle name="40 % - Accent3 2 2 3 9" xfId="4891"/>
    <cellStyle name="40 % - Accent3 2 2 3 9 2" xfId="11176"/>
    <cellStyle name="40 % - Accent3 2 2 4" xfId="189"/>
    <cellStyle name="40 % - Accent3 2 2 4 10" xfId="5703"/>
    <cellStyle name="40 % - Accent3 2 2 4 10 2" xfId="11988"/>
    <cellStyle name="40 % - Accent3 2 2 4 11" xfId="6488"/>
    <cellStyle name="40 % - Accent3 2 2 4 2" xfId="385"/>
    <cellStyle name="40 % - Accent3 2 2 4 2 10" xfId="6684"/>
    <cellStyle name="40 % - Accent3 2 2 4 2 2" xfId="782"/>
    <cellStyle name="40 % - Accent3 2 2 4 2 2 2" xfId="1573"/>
    <cellStyle name="40 % - Accent3 2 2 4 2 2 2 2" xfId="7861"/>
    <cellStyle name="40 % - Accent3 2 2 4 2 2 3" xfId="2358"/>
    <cellStyle name="40 % - Accent3 2 2 4 2 2 3 2" xfId="8646"/>
    <cellStyle name="40 % - Accent3 2 2 4 2 2 4" xfId="3143"/>
    <cellStyle name="40 % - Accent3 2 2 4 2 2 4 2" xfId="9431"/>
    <cellStyle name="40 % - Accent3 2 2 4 2 2 5" xfId="3932"/>
    <cellStyle name="40 % - Accent3 2 2 4 2 2 5 2" xfId="10220"/>
    <cellStyle name="40 % - Accent3 2 2 4 2 2 6" xfId="4721"/>
    <cellStyle name="40 % - Accent3 2 2 4 2 2 6 2" xfId="11006"/>
    <cellStyle name="40 % - Accent3 2 2 4 2 2 7" xfId="5507"/>
    <cellStyle name="40 % - Accent3 2 2 4 2 2 7 2" xfId="11792"/>
    <cellStyle name="40 % - Accent3 2 2 4 2 2 8" xfId="6291"/>
    <cellStyle name="40 % - Accent3 2 2 4 2 2 8 2" xfId="12576"/>
    <cellStyle name="40 % - Accent3 2 2 4 2 2 9" xfId="7076"/>
    <cellStyle name="40 % - Accent3 2 2 4 2 3" xfId="1181"/>
    <cellStyle name="40 % - Accent3 2 2 4 2 3 2" xfId="7469"/>
    <cellStyle name="40 % - Accent3 2 2 4 2 4" xfId="1966"/>
    <cellStyle name="40 % - Accent3 2 2 4 2 4 2" xfId="8254"/>
    <cellStyle name="40 % - Accent3 2 2 4 2 5" xfId="2751"/>
    <cellStyle name="40 % - Accent3 2 2 4 2 5 2" xfId="9039"/>
    <cellStyle name="40 % - Accent3 2 2 4 2 6" xfId="3540"/>
    <cellStyle name="40 % - Accent3 2 2 4 2 6 2" xfId="9828"/>
    <cellStyle name="40 % - Accent3 2 2 4 2 7" xfId="4329"/>
    <cellStyle name="40 % - Accent3 2 2 4 2 7 2" xfId="10614"/>
    <cellStyle name="40 % - Accent3 2 2 4 2 8" xfId="5115"/>
    <cellStyle name="40 % - Accent3 2 2 4 2 8 2" xfId="11400"/>
    <cellStyle name="40 % - Accent3 2 2 4 2 9" xfId="5899"/>
    <cellStyle name="40 % - Accent3 2 2 4 2 9 2" xfId="12184"/>
    <cellStyle name="40 % - Accent3 2 2 4 3" xfId="586"/>
    <cellStyle name="40 % - Accent3 2 2 4 3 2" xfId="1377"/>
    <cellStyle name="40 % - Accent3 2 2 4 3 2 2" xfId="7665"/>
    <cellStyle name="40 % - Accent3 2 2 4 3 3" xfId="2162"/>
    <cellStyle name="40 % - Accent3 2 2 4 3 3 2" xfId="8450"/>
    <cellStyle name="40 % - Accent3 2 2 4 3 4" xfId="2947"/>
    <cellStyle name="40 % - Accent3 2 2 4 3 4 2" xfId="9235"/>
    <cellStyle name="40 % - Accent3 2 2 4 3 5" xfId="3736"/>
    <cellStyle name="40 % - Accent3 2 2 4 3 5 2" xfId="10024"/>
    <cellStyle name="40 % - Accent3 2 2 4 3 6" xfId="4525"/>
    <cellStyle name="40 % - Accent3 2 2 4 3 6 2" xfId="10810"/>
    <cellStyle name="40 % - Accent3 2 2 4 3 7" xfId="5311"/>
    <cellStyle name="40 % - Accent3 2 2 4 3 7 2" xfId="11596"/>
    <cellStyle name="40 % - Accent3 2 2 4 3 8" xfId="6095"/>
    <cellStyle name="40 % - Accent3 2 2 4 3 8 2" xfId="12380"/>
    <cellStyle name="40 % - Accent3 2 2 4 3 9" xfId="6880"/>
    <cellStyle name="40 % - Accent3 2 2 4 4" xfId="985"/>
    <cellStyle name="40 % - Accent3 2 2 4 4 2" xfId="7273"/>
    <cellStyle name="40 % - Accent3 2 2 4 5" xfId="1770"/>
    <cellStyle name="40 % - Accent3 2 2 4 5 2" xfId="8058"/>
    <cellStyle name="40 % - Accent3 2 2 4 6" xfId="2555"/>
    <cellStyle name="40 % - Accent3 2 2 4 6 2" xfId="8843"/>
    <cellStyle name="40 % - Accent3 2 2 4 7" xfId="3344"/>
    <cellStyle name="40 % - Accent3 2 2 4 7 2" xfId="9632"/>
    <cellStyle name="40 % - Accent3 2 2 4 8" xfId="4133"/>
    <cellStyle name="40 % - Accent3 2 2 4 8 2" xfId="10418"/>
    <cellStyle name="40 % - Accent3 2 2 4 9" xfId="4919"/>
    <cellStyle name="40 % - Accent3 2 2 4 9 2" xfId="11204"/>
    <cellStyle name="40 % - Accent3 2 2 5" xfId="217"/>
    <cellStyle name="40 % - Accent3 2 2 5 10" xfId="5731"/>
    <cellStyle name="40 % - Accent3 2 2 5 10 2" xfId="12016"/>
    <cellStyle name="40 % - Accent3 2 2 5 11" xfId="6516"/>
    <cellStyle name="40 % - Accent3 2 2 5 2" xfId="413"/>
    <cellStyle name="40 % - Accent3 2 2 5 2 10" xfId="6712"/>
    <cellStyle name="40 % - Accent3 2 2 5 2 2" xfId="810"/>
    <cellStyle name="40 % - Accent3 2 2 5 2 2 2" xfId="1601"/>
    <cellStyle name="40 % - Accent3 2 2 5 2 2 2 2" xfId="7889"/>
    <cellStyle name="40 % - Accent3 2 2 5 2 2 3" xfId="2386"/>
    <cellStyle name="40 % - Accent3 2 2 5 2 2 3 2" xfId="8674"/>
    <cellStyle name="40 % - Accent3 2 2 5 2 2 4" xfId="3171"/>
    <cellStyle name="40 % - Accent3 2 2 5 2 2 4 2" xfId="9459"/>
    <cellStyle name="40 % - Accent3 2 2 5 2 2 5" xfId="3960"/>
    <cellStyle name="40 % - Accent3 2 2 5 2 2 5 2" xfId="10248"/>
    <cellStyle name="40 % - Accent3 2 2 5 2 2 6" xfId="4749"/>
    <cellStyle name="40 % - Accent3 2 2 5 2 2 6 2" xfId="11034"/>
    <cellStyle name="40 % - Accent3 2 2 5 2 2 7" xfId="5535"/>
    <cellStyle name="40 % - Accent3 2 2 5 2 2 7 2" xfId="11820"/>
    <cellStyle name="40 % - Accent3 2 2 5 2 2 8" xfId="6319"/>
    <cellStyle name="40 % - Accent3 2 2 5 2 2 8 2" xfId="12604"/>
    <cellStyle name="40 % - Accent3 2 2 5 2 2 9" xfId="7104"/>
    <cellStyle name="40 % - Accent3 2 2 5 2 3" xfId="1209"/>
    <cellStyle name="40 % - Accent3 2 2 5 2 3 2" xfId="7497"/>
    <cellStyle name="40 % - Accent3 2 2 5 2 4" xfId="1994"/>
    <cellStyle name="40 % - Accent3 2 2 5 2 4 2" xfId="8282"/>
    <cellStyle name="40 % - Accent3 2 2 5 2 5" xfId="2779"/>
    <cellStyle name="40 % - Accent3 2 2 5 2 5 2" xfId="9067"/>
    <cellStyle name="40 % - Accent3 2 2 5 2 6" xfId="3568"/>
    <cellStyle name="40 % - Accent3 2 2 5 2 6 2" xfId="9856"/>
    <cellStyle name="40 % - Accent3 2 2 5 2 7" xfId="4357"/>
    <cellStyle name="40 % - Accent3 2 2 5 2 7 2" xfId="10642"/>
    <cellStyle name="40 % - Accent3 2 2 5 2 8" xfId="5143"/>
    <cellStyle name="40 % - Accent3 2 2 5 2 8 2" xfId="11428"/>
    <cellStyle name="40 % - Accent3 2 2 5 2 9" xfId="5927"/>
    <cellStyle name="40 % - Accent3 2 2 5 2 9 2" xfId="12212"/>
    <cellStyle name="40 % - Accent3 2 2 5 3" xfId="614"/>
    <cellStyle name="40 % - Accent3 2 2 5 3 2" xfId="1405"/>
    <cellStyle name="40 % - Accent3 2 2 5 3 2 2" xfId="7693"/>
    <cellStyle name="40 % - Accent3 2 2 5 3 3" xfId="2190"/>
    <cellStyle name="40 % - Accent3 2 2 5 3 3 2" xfId="8478"/>
    <cellStyle name="40 % - Accent3 2 2 5 3 4" xfId="2975"/>
    <cellStyle name="40 % - Accent3 2 2 5 3 4 2" xfId="9263"/>
    <cellStyle name="40 % - Accent3 2 2 5 3 5" xfId="3764"/>
    <cellStyle name="40 % - Accent3 2 2 5 3 5 2" xfId="10052"/>
    <cellStyle name="40 % - Accent3 2 2 5 3 6" xfId="4553"/>
    <cellStyle name="40 % - Accent3 2 2 5 3 6 2" xfId="10838"/>
    <cellStyle name="40 % - Accent3 2 2 5 3 7" xfId="5339"/>
    <cellStyle name="40 % - Accent3 2 2 5 3 7 2" xfId="11624"/>
    <cellStyle name="40 % - Accent3 2 2 5 3 8" xfId="6123"/>
    <cellStyle name="40 % - Accent3 2 2 5 3 8 2" xfId="12408"/>
    <cellStyle name="40 % - Accent3 2 2 5 3 9" xfId="6908"/>
    <cellStyle name="40 % - Accent3 2 2 5 4" xfId="1013"/>
    <cellStyle name="40 % - Accent3 2 2 5 4 2" xfId="7301"/>
    <cellStyle name="40 % - Accent3 2 2 5 5" xfId="1798"/>
    <cellStyle name="40 % - Accent3 2 2 5 5 2" xfId="8086"/>
    <cellStyle name="40 % - Accent3 2 2 5 6" xfId="2583"/>
    <cellStyle name="40 % - Accent3 2 2 5 6 2" xfId="8871"/>
    <cellStyle name="40 % - Accent3 2 2 5 7" xfId="3372"/>
    <cellStyle name="40 % - Accent3 2 2 5 7 2" xfId="9660"/>
    <cellStyle name="40 % - Accent3 2 2 5 8" xfId="4161"/>
    <cellStyle name="40 % - Accent3 2 2 5 8 2" xfId="10446"/>
    <cellStyle name="40 % - Accent3 2 2 5 9" xfId="4947"/>
    <cellStyle name="40 % - Accent3 2 2 5 9 2" xfId="11232"/>
    <cellStyle name="40 % - Accent3 2 2 6" xfId="245"/>
    <cellStyle name="40 % - Accent3 2 2 6 10" xfId="5759"/>
    <cellStyle name="40 % - Accent3 2 2 6 10 2" xfId="12044"/>
    <cellStyle name="40 % - Accent3 2 2 6 11" xfId="6544"/>
    <cellStyle name="40 % - Accent3 2 2 6 2" xfId="441"/>
    <cellStyle name="40 % - Accent3 2 2 6 2 10" xfId="6740"/>
    <cellStyle name="40 % - Accent3 2 2 6 2 2" xfId="838"/>
    <cellStyle name="40 % - Accent3 2 2 6 2 2 2" xfId="1629"/>
    <cellStyle name="40 % - Accent3 2 2 6 2 2 2 2" xfId="7917"/>
    <cellStyle name="40 % - Accent3 2 2 6 2 2 3" xfId="2414"/>
    <cellStyle name="40 % - Accent3 2 2 6 2 2 3 2" xfId="8702"/>
    <cellStyle name="40 % - Accent3 2 2 6 2 2 4" xfId="3199"/>
    <cellStyle name="40 % - Accent3 2 2 6 2 2 4 2" xfId="9487"/>
    <cellStyle name="40 % - Accent3 2 2 6 2 2 5" xfId="3988"/>
    <cellStyle name="40 % - Accent3 2 2 6 2 2 5 2" xfId="10276"/>
    <cellStyle name="40 % - Accent3 2 2 6 2 2 6" xfId="4777"/>
    <cellStyle name="40 % - Accent3 2 2 6 2 2 6 2" xfId="11062"/>
    <cellStyle name="40 % - Accent3 2 2 6 2 2 7" xfId="5563"/>
    <cellStyle name="40 % - Accent3 2 2 6 2 2 7 2" xfId="11848"/>
    <cellStyle name="40 % - Accent3 2 2 6 2 2 8" xfId="6347"/>
    <cellStyle name="40 % - Accent3 2 2 6 2 2 8 2" xfId="12632"/>
    <cellStyle name="40 % - Accent3 2 2 6 2 2 9" xfId="7132"/>
    <cellStyle name="40 % - Accent3 2 2 6 2 3" xfId="1237"/>
    <cellStyle name="40 % - Accent3 2 2 6 2 3 2" xfId="7525"/>
    <cellStyle name="40 % - Accent3 2 2 6 2 4" xfId="2022"/>
    <cellStyle name="40 % - Accent3 2 2 6 2 4 2" xfId="8310"/>
    <cellStyle name="40 % - Accent3 2 2 6 2 5" xfId="2807"/>
    <cellStyle name="40 % - Accent3 2 2 6 2 5 2" xfId="9095"/>
    <cellStyle name="40 % - Accent3 2 2 6 2 6" xfId="3596"/>
    <cellStyle name="40 % - Accent3 2 2 6 2 6 2" xfId="9884"/>
    <cellStyle name="40 % - Accent3 2 2 6 2 7" xfId="4385"/>
    <cellStyle name="40 % - Accent3 2 2 6 2 7 2" xfId="10670"/>
    <cellStyle name="40 % - Accent3 2 2 6 2 8" xfId="5171"/>
    <cellStyle name="40 % - Accent3 2 2 6 2 8 2" xfId="11456"/>
    <cellStyle name="40 % - Accent3 2 2 6 2 9" xfId="5955"/>
    <cellStyle name="40 % - Accent3 2 2 6 2 9 2" xfId="12240"/>
    <cellStyle name="40 % - Accent3 2 2 6 3" xfId="642"/>
    <cellStyle name="40 % - Accent3 2 2 6 3 2" xfId="1433"/>
    <cellStyle name="40 % - Accent3 2 2 6 3 2 2" xfId="7721"/>
    <cellStyle name="40 % - Accent3 2 2 6 3 3" xfId="2218"/>
    <cellStyle name="40 % - Accent3 2 2 6 3 3 2" xfId="8506"/>
    <cellStyle name="40 % - Accent3 2 2 6 3 4" xfId="3003"/>
    <cellStyle name="40 % - Accent3 2 2 6 3 4 2" xfId="9291"/>
    <cellStyle name="40 % - Accent3 2 2 6 3 5" xfId="3792"/>
    <cellStyle name="40 % - Accent3 2 2 6 3 5 2" xfId="10080"/>
    <cellStyle name="40 % - Accent3 2 2 6 3 6" xfId="4581"/>
    <cellStyle name="40 % - Accent3 2 2 6 3 6 2" xfId="10866"/>
    <cellStyle name="40 % - Accent3 2 2 6 3 7" xfId="5367"/>
    <cellStyle name="40 % - Accent3 2 2 6 3 7 2" xfId="11652"/>
    <cellStyle name="40 % - Accent3 2 2 6 3 8" xfId="6151"/>
    <cellStyle name="40 % - Accent3 2 2 6 3 8 2" xfId="12436"/>
    <cellStyle name="40 % - Accent3 2 2 6 3 9" xfId="6936"/>
    <cellStyle name="40 % - Accent3 2 2 6 4" xfId="1041"/>
    <cellStyle name="40 % - Accent3 2 2 6 4 2" xfId="7329"/>
    <cellStyle name="40 % - Accent3 2 2 6 5" xfId="1826"/>
    <cellStyle name="40 % - Accent3 2 2 6 5 2" xfId="8114"/>
    <cellStyle name="40 % - Accent3 2 2 6 6" xfId="2611"/>
    <cellStyle name="40 % - Accent3 2 2 6 6 2" xfId="8899"/>
    <cellStyle name="40 % - Accent3 2 2 6 7" xfId="3400"/>
    <cellStyle name="40 % - Accent3 2 2 6 7 2" xfId="9688"/>
    <cellStyle name="40 % - Accent3 2 2 6 8" xfId="4189"/>
    <cellStyle name="40 % - Accent3 2 2 6 8 2" xfId="10474"/>
    <cellStyle name="40 % - Accent3 2 2 6 9" xfId="4975"/>
    <cellStyle name="40 % - Accent3 2 2 6 9 2" xfId="11260"/>
    <cellStyle name="40 % - Accent3 2 2 7" xfId="273"/>
    <cellStyle name="40 % - Accent3 2 2 7 10" xfId="5787"/>
    <cellStyle name="40 % - Accent3 2 2 7 10 2" xfId="12072"/>
    <cellStyle name="40 % - Accent3 2 2 7 11" xfId="6572"/>
    <cellStyle name="40 % - Accent3 2 2 7 2" xfId="469"/>
    <cellStyle name="40 % - Accent3 2 2 7 2 10" xfId="6768"/>
    <cellStyle name="40 % - Accent3 2 2 7 2 2" xfId="866"/>
    <cellStyle name="40 % - Accent3 2 2 7 2 2 2" xfId="1657"/>
    <cellStyle name="40 % - Accent3 2 2 7 2 2 2 2" xfId="7945"/>
    <cellStyle name="40 % - Accent3 2 2 7 2 2 3" xfId="2442"/>
    <cellStyle name="40 % - Accent3 2 2 7 2 2 3 2" xfId="8730"/>
    <cellStyle name="40 % - Accent3 2 2 7 2 2 4" xfId="3227"/>
    <cellStyle name="40 % - Accent3 2 2 7 2 2 4 2" xfId="9515"/>
    <cellStyle name="40 % - Accent3 2 2 7 2 2 5" xfId="4016"/>
    <cellStyle name="40 % - Accent3 2 2 7 2 2 5 2" xfId="10304"/>
    <cellStyle name="40 % - Accent3 2 2 7 2 2 6" xfId="4805"/>
    <cellStyle name="40 % - Accent3 2 2 7 2 2 6 2" xfId="11090"/>
    <cellStyle name="40 % - Accent3 2 2 7 2 2 7" xfId="5591"/>
    <cellStyle name="40 % - Accent3 2 2 7 2 2 7 2" xfId="11876"/>
    <cellStyle name="40 % - Accent3 2 2 7 2 2 8" xfId="6375"/>
    <cellStyle name="40 % - Accent3 2 2 7 2 2 8 2" xfId="12660"/>
    <cellStyle name="40 % - Accent3 2 2 7 2 2 9" xfId="7160"/>
    <cellStyle name="40 % - Accent3 2 2 7 2 3" xfId="1265"/>
    <cellStyle name="40 % - Accent3 2 2 7 2 3 2" xfId="7553"/>
    <cellStyle name="40 % - Accent3 2 2 7 2 4" xfId="2050"/>
    <cellStyle name="40 % - Accent3 2 2 7 2 4 2" xfId="8338"/>
    <cellStyle name="40 % - Accent3 2 2 7 2 5" xfId="2835"/>
    <cellStyle name="40 % - Accent3 2 2 7 2 5 2" xfId="9123"/>
    <cellStyle name="40 % - Accent3 2 2 7 2 6" xfId="3624"/>
    <cellStyle name="40 % - Accent3 2 2 7 2 6 2" xfId="9912"/>
    <cellStyle name="40 % - Accent3 2 2 7 2 7" xfId="4413"/>
    <cellStyle name="40 % - Accent3 2 2 7 2 7 2" xfId="10698"/>
    <cellStyle name="40 % - Accent3 2 2 7 2 8" xfId="5199"/>
    <cellStyle name="40 % - Accent3 2 2 7 2 8 2" xfId="11484"/>
    <cellStyle name="40 % - Accent3 2 2 7 2 9" xfId="5983"/>
    <cellStyle name="40 % - Accent3 2 2 7 2 9 2" xfId="12268"/>
    <cellStyle name="40 % - Accent3 2 2 7 3" xfId="670"/>
    <cellStyle name="40 % - Accent3 2 2 7 3 2" xfId="1461"/>
    <cellStyle name="40 % - Accent3 2 2 7 3 2 2" xfId="7749"/>
    <cellStyle name="40 % - Accent3 2 2 7 3 3" xfId="2246"/>
    <cellStyle name="40 % - Accent3 2 2 7 3 3 2" xfId="8534"/>
    <cellStyle name="40 % - Accent3 2 2 7 3 4" xfId="3031"/>
    <cellStyle name="40 % - Accent3 2 2 7 3 4 2" xfId="9319"/>
    <cellStyle name="40 % - Accent3 2 2 7 3 5" xfId="3820"/>
    <cellStyle name="40 % - Accent3 2 2 7 3 5 2" xfId="10108"/>
    <cellStyle name="40 % - Accent3 2 2 7 3 6" xfId="4609"/>
    <cellStyle name="40 % - Accent3 2 2 7 3 6 2" xfId="10894"/>
    <cellStyle name="40 % - Accent3 2 2 7 3 7" xfId="5395"/>
    <cellStyle name="40 % - Accent3 2 2 7 3 7 2" xfId="11680"/>
    <cellStyle name="40 % - Accent3 2 2 7 3 8" xfId="6179"/>
    <cellStyle name="40 % - Accent3 2 2 7 3 8 2" xfId="12464"/>
    <cellStyle name="40 % - Accent3 2 2 7 3 9" xfId="6964"/>
    <cellStyle name="40 % - Accent3 2 2 7 4" xfId="1069"/>
    <cellStyle name="40 % - Accent3 2 2 7 4 2" xfId="7357"/>
    <cellStyle name="40 % - Accent3 2 2 7 5" xfId="1854"/>
    <cellStyle name="40 % - Accent3 2 2 7 5 2" xfId="8142"/>
    <cellStyle name="40 % - Accent3 2 2 7 6" xfId="2639"/>
    <cellStyle name="40 % - Accent3 2 2 7 6 2" xfId="8927"/>
    <cellStyle name="40 % - Accent3 2 2 7 7" xfId="3428"/>
    <cellStyle name="40 % - Accent3 2 2 7 7 2" xfId="9716"/>
    <cellStyle name="40 % - Accent3 2 2 7 8" xfId="4217"/>
    <cellStyle name="40 % - Accent3 2 2 7 8 2" xfId="10502"/>
    <cellStyle name="40 % - Accent3 2 2 7 9" xfId="5003"/>
    <cellStyle name="40 % - Accent3 2 2 7 9 2" xfId="11288"/>
    <cellStyle name="40 % - Accent3 2 2 8" xfId="301"/>
    <cellStyle name="40 % - Accent3 2 2 8 10" xfId="6600"/>
    <cellStyle name="40 % - Accent3 2 2 8 2" xfId="698"/>
    <cellStyle name="40 % - Accent3 2 2 8 2 2" xfId="1489"/>
    <cellStyle name="40 % - Accent3 2 2 8 2 2 2" xfId="7777"/>
    <cellStyle name="40 % - Accent3 2 2 8 2 3" xfId="2274"/>
    <cellStyle name="40 % - Accent3 2 2 8 2 3 2" xfId="8562"/>
    <cellStyle name="40 % - Accent3 2 2 8 2 4" xfId="3059"/>
    <cellStyle name="40 % - Accent3 2 2 8 2 4 2" xfId="9347"/>
    <cellStyle name="40 % - Accent3 2 2 8 2 5" xfId="3848"/>
    <cellStyle name="40 % - Accent3 2 2 8 2 5 2" xfId="10136"/>
    <cellStyle name="40 % - Accent3 2 2 8 2 6" xfId="4637"/>
    <cellStyle name="40 % - Accent3 2 2 8 2 6 2" xfId="10922"/>
    <cellStyle name="40 % - Accent3 2 2 8 2 7" xfId="5423"/>
    <cellStyle name="40 % - Accent3 2 2 8 2 7 2" xfId="11708"/>
    <cellStyle name="40 % - Accent3 2 2 8 2 8" xfId="6207"/>
    <cellStyle name="40 % - Accent3 2 2 8 2 8 2" xfId="12492"/>
    <cellStyle name="40 % - Accent3 2 2 8 2 9" xfId="6992"/>
    <cellStyle name="40 % - Accent3 2 2 8 3" xfId="1097"/>
    <cellStyle name="40 % - Accent3 2 2 8 3 2" xfId="7385"/>
    <cellStyle name="40 % - Accent3 2 2 8 4" xfId="1882"/>
    <cellStyle name="40 % - Accent3 2 2 8 4 2" xfId="8170"/>
    <cellStyle name="40 % - Accent3 2 2 8 5" xfId="2667"/>
    <cellStyle name="40 % - Accent3 2 2 8 5 2" xfId="8955"/>
    <cellStyle name="40 % - Accent3 2 2 8 6" xfId="3456"/>
    <cellStyle name="40 % - Accent3 2 2 8 6 2" xfId="9744"/>
    <cellStyle name="40 % - Accent3 2 2 8 7" xfId="4245"/>
    <cellStyle name="40 % - Accent3 2 2 8 7 2" xfId="10530"/>
    <cellStyle name="40 % - Accent3 2 2 8 8" xfId="5031"/>
    <cellStyle name="40 % - Accent3 2 2 8 8 2" xfId="11316"/>
    <cellStyle name="40 % - Accent3 2 2 8 9" xfId="5815"/>
    <cellStyle name="40 % - Accent3 2 2 8 9 2" xfId="12100"/>
    <cellStyle name="40 % - Accent3 2 2 9" xfId="502"/>
    <cellStyle name="40 % - Accent3 2 2 9 2" xfId="1293"/>
    <cellStyle name="40 % - Accent3 2 2 9 2 2" xfId="7581"/>
    <cellStyle name="40 % - Accent3 2 2 9 3" xfId="2078"/>
    <cellStyle name="40 % - Accent3 2 2 9 3 2" xfId="8366"/>
    <cellStyle name="40 % - Accent3 2 2 9 4" xfId="2863"/>
    <cellStyle name="40 % - Accent3 2 2 9 4 2" xfId="9151"/>
    <cellStyle name="40 % - Accent3 2 2 9 5" xfId="3652"/>
    <cellStyle name="40 % - Accent3 2 2 9 5 2" xfId="9940"/>
    <cellStyle name="40 % - Accent3 2 2 9 6" xfId="4441"/>
    <cellStyle name="40 % - Accent3 2 2 9 6 2" xfId="10726"/>
    <cellStyle name="40 % - Accent3 2 2 9 7" xfId="5227"/>
    <cellStyle name="40 % - Accent3 2 2 9 7 2" xfId="11512"/>
    <cellStyle name="40 % - Accent3 2 2 9 8" xfId="6011"/>
    <cellStyle name="40 % - Accent3 2 2 9 8 2" xfId="12296"/>
    <cellStyle name="40 % - Accent3 2 2 9 9" xfId="6796"/>
    <cellStyle name="40 % - Accent3 2 3" xfId="118"/>
    <cellStyle name="40 % - Accent3 2 3 10" xfId="5633"/>
    <cellStyle name="40 % - Accent3 2 3 10 2" xfId="11918"/>
    <cellStyle name="40 % - Accent3 2 3 11" xfId="6418"/>
    <cellStyle name="40 % - Accent3 2 3 2" xfId="315"/>
    <cellStyle name="40 % - Accent3 2 3 2 10" xfId="6614"/>
    <cellStyle name="40 % - Accent3 2 3 2 2" xfId="712"/>
    <cellStyle name="40 % - Accent3 2 3 2 2 2" xfId="1503"/>
    <cellStyle name="40 % - Accent3 2 3 2 2 2 2" xfId="7791"/>
    <cellStyle name="40 % - Accent3 2 3 2 2 3" xfId="2288"/>
    <cellStyle name="40 % - Accent3 2 3 2 2 3 2" xfId="8576"/>
    <cellStyle name="40 % - Accent3 2 3 2 2 4" xfId="3073"/>
    <cellStyle name="40 % - Accent3 2 3 2 2 4 2" xfId="9361"/>
    <cellStyle name="40 % - Accent3 2 3 2 2 5" xfId="3862"/>
    <cellStyle name="40 % - Accent3 2 3 2 2 5 2" xfId="10150"/>
    <cellStyle name="40 % - Accent3 2 3 2 2 6" xfId="4651"/>
    <cellStyle name="40 % - Accent3 2 3 2 2 6 2" xfId="10936"/>
    <cellStyle name="40 % - Accent3 2 3 2 2 7" xfId="5437"/>
    <cellStyle name="40 % - Accent3 2 3 2 2 7 2" xfId="11722"/>
    <cellStyle name="40 % - Accent3 2 3 2 2 8" xfId="6221"/>
    <cellStyle name="40 % - Accent3 2 3 2 2 8 2" xfId="12506"/>
    <cellStyle name="40 % - Accent3 2 3 2 2 9" xfId="7006"/>
    <cellStyle name="40 % - Accent3 2 3 2 3" xfId="1111"/>
    <cellStyle name="40 % - Accent3 2 3 2 3 2" xfId="7399"/>
    <cellStyle name="40 % - Accent3 2 3 2 4" xfId="1896"/>
    <cellStyle name="40 % - Accent3 2 3 2 4 2" xfId="8184"/>
    <cellStyle name="40 % - Accent3 2 3 2 5" xfId="2681"/>
    <cellStyle name="40 % - Accent3 2 3 2 5 2" xfId="8969"/>
    <cellStyle name="40 % - Accent3 2 3 2 6" xfId="3470"/>
    <cellStyle name="40 % - Accent3 2 3 2 6 2" xfId="9758"/>
    <cellStyle name="40 % - Accent3 2 3 2 7" xfId="4259"/>
    <cellStyle name="40 % - Accent3 2 3 2 7 2" xfId="10544"/>
    <cellStyle name="40 % - Accent3 2 3 2 8" xfId="5045"/>
    <cellStyle name="40 % - Accent3 2 3 2 8 2" xfId="11330"/>
    <cellStyle name="40 % - Accent3 2 3 2 9" xfId="5829"/>
    <cellStyle name="40 % - Accent3 2 3 2 9 2" xfId="12114"/>
    <cellStyle name="40 % - Accent3 2 3 3" xfId="516"/>
    <cellStyle name="40 % - Accent3 2 3 3 2" xfId="1307"/>
    <cellStyle name="40 % - Accent3 2 3 3 2 2" xfId="7595"/>
    <cellStyle name="40 % - Accent3 2 3 3 3" xfId="2092"/>
    <cellStyle name="40 % - Accent3 2 3 3 3 2" xfId="8380"/>
    <cellStyle name="40 % - Accent3 2 3 3 4" xfId="2877"/>
    <cellStyle name="40 % - Accent3 2 3 3 4 2" xfId="9165"/>
    <cellStyle name="40 % - Accent3 2 3 3 5" xfId="3666"/>
    <cellStyle name="40 % - Accent3 2 3 3 5 2" xfId="9954"/>
    <cellStyle name="40 % - Accent3 2 3 3 6" xfId="4455"/>
    <cellStyle name="40 % - Accent3 2 3 3 6 2" xfId="10740"/>
    <cellStyle name="40 % - Accent3 2 3 3 7" xfId="5241"/>
    <cellStyle name="40 % - Accent3 2 3 3 7 2" xfId="11526"/>
    <cellStyle name="40 % - Accent3 2 3 3 8" xfId="6025"/>
    <cellStyle name="40 % - Accent3 2 3 3 8 2" xfId="12310"/>
    <cellStyle name="40 % - Accent3 2 3 3 9" xfId="6810"/>
    <cellStyle name="40 % - Accent3 2 3 4" xfId="915"/>
    <cellStyle name="40 % - Accent3 2 3 4 2" xfId="7203"/>
    <cellStyle name="40 % - Accent3 2 3 5" xfId="1700"/>
    <cellStyle name="40 % - Accent3 2 3 5 2" xfId="7988"/>
    <cellStyle name="40 % - Accent3 2 3 6" xfId="2485"/>
    <cellStyle name="40 % - Accent3 2 3 6 2" xfId="8773"/>
    <cellStyle name="40 % - Accent3 2 3 7" xfId="3274"/>
    <cellStyle name="40 % - Accent3 2 3 7 2" xfId="9562"/>
    <cellStyle name="40 % - Accent3 2 3 8" xfId="4063"/>
    <cellStyle name="40 % - Accent3 2 3 8 2" xfId="10348"/>
    <cellStyle name="40 % - Accent3 2 3 9" xfId="4849"/>
    <cellStyle name="40 % - Accent3 2 3 9 2" xfId="11134"/>
    <cellStyle name="40 % - Accent3 2 4" xfId="147"/>
    <cellStyle name="40 % - Accent3 2 4 10" xfId="5661"/>
    <cellStyle name="40 % - Accent3 2 4 10 2" xfId="11946"/>
    <cellStyle name="40 % - Accent3 2 4 11" xfId="6446"/>
    <cellStyle name="40 % - Accent3 2 4 2" xfId="343"/>
    <cellStyle name="40 % - Accent3 2 4 2 10" xfId="6642"/>
    <cellStyle name="40 % - Accent3 2 4 2 2" xfId="740"/>
    <cellStyle name="40 % - Accent3 2 4 2 2 2" xfId="1531"/>
    <cellStyle name="40 % - Accent3 2 4 2 2 2 2" xfId="7819"/>
    <cellStyle name="40 % - Accent3 2 4 2 2 3" xfId="2316"/>
    <cellStyle name="40 % - Accent3 2 4 2 2 3 2" xfId="8604"/>
    <cellStyle name="40 % - Accent3 2 4 2 2 4" xfId="3101"/>
    <cellStyle name="40 % - Accent3 2 4 2 2 4 2" xfId="9389"/>
    <cellStyle name="40 % - Accent3 2 4 2 2 5" xfId="3890"/>
    <cellStyle name="40 % - Accent3 2 4 2 2 5 2" xfId="10178"/>
    <cellStyle name="40 % - Accent3 2 4 2 2 6" xfId="4679"/>
    <cellStyle name="40 % - Accent3 2 4 2 2 6 2" xfId="10964"/>
    <cellStyle name="40 % - Accent3 2 4 2 2 7" xfId="5465"/>
    <cellStyle name="40 % - Accent3 2 4 2 2 7 2" xfId="11750"/>
    <cellStyle name="40 % - Accent3 2 4 2 2 8" xfId="6249"/>
    <cellStyle name="40 % - Accent3 2 4 2 2 8 2" xfId="12534"/>
    <cellStyle name="40 % - Accent3 2 4 2 2 9" xfId="7034"/>
    <cellStyle name="40 % - Accent3 2 4 2 3" xfId="1139"/>
    <cellStyle name="40 % - Accent3 2 4 2 3 2" xfId="7427"/>
    <cellStyle name="40 % - Accent3 2 4 2 4" xfId="1924"/>
    <cellStyle name="40 % - Accent3 2 4 2 4 2" xfId="8212"/>
    <cellStyle name="40 % - Accent3 2 4 2 5" xfId="2709"/>
    <cellStyle name="40 % - Accent3 2 4 2 5 2" xfId="8997"/>
    <cellStyle name="40 % - Accent3 2 4 2 6" xfId="3498"/>
    <cellStyle name="40 % - Accent3 2 4 2 6 2" xfId="9786"/>
    <cellStyle name="40 % - Accent3 2 4 2 7" xfId="4287"/>
    <cellStyle name="40 % - Accent3 2 4 2 7 2" xfId="10572"/>
    <cellStyle name="40 % - Accent3 2 4 2 8" xfId="5073"/>
    <cellStyle name="40 % - Accent3 2 4 2 8 2" xfId="11358"/>
    <cellStyle name="40 % - Accent3 2 4 2 9" xfId="5857"/>
    <cellStyle name="40 % - Accent3 2 4 2 9 2" xfId="12142"/>
    <cellStyle name="40 % - Accent3 2 4 3" xfId="544"/>
    <cellStyle name="40 % - Accent3 2 4 3 2" xfId="1335"/>
    <cellStyle name="40 % - Accent3 2 4 3 2 2" xfId="7623"/>
    <cellStyle name="40 % - Accent3 2 4 3 3" xfId="2120"/>
    <cellStyle name="40 % - Accent3 2 4 3 3 2" xfId="8408"/>
    <cellStyle name="40 % - Accent3 2 4 3 4" xfId="2905"/>
    <cellStyle name="40 % - Accent3 2 4 3 4 2" xfId="9193"/>
    <cellStyle name="40 % - Accent3 2 4 3 5" xfId="3694"/>
    <cellStyle name="40 % - Accent3 2 4 3 5 2" xfId="9982"/>
    <cellStyle name="40 % - Accent3 2 4 3 6" xfId="4483"/>
    <cellStyle name="40 % - Accent3 2 4 3 6 2" xfId="10768"/>
    <cellStyle name="40 % - Accent3 2 4 3 7" xfId="5269"/>
    <cellStyle name="40 % - Accent3 2 4 3 7 2" xfId="11554"/>
    <cellStyle name="40 % - Accent3 2 4 3 8" xfId="6053"/>
    <cellStyle name="40 % - Accent3 2 4 3 8 2" xfId="12338"/>
    <cellStyle name="40 % - Accent3 2 4 3 9" xfId="6838"/>
    <cellStyle name="40 % - Accent3 2 4 4" xfId="943"/>
    <cellStyle name="40 % - Accent3 2 4 4 2" xfId="7231"/>
    <cellStyle name="40 % - Accent3 2 4 5" xfId="1728"/>
    <cellStyle name="40 % - Accent3 2 4 5 2" xfId="8016"/>
    <cellStyle name="40 % - Accent3 2 4 6" xfId="2513"/>
    <cellStyle name="40 % - Accent3 2 4 6 2" xfId="8801"/>
    <cellStyle name="40 % - Accent3 2 4 7" xfId="3302"/>
    <cellStyle name="40 % - Accent3 2 4 7 2" xfId="9590"/>
    <cellStyle name="40 % - Accent3 2 4 8" xfId="4091"/>
    <cellStyle name="40 % - Accent3 2 4 8 2" xfId="10376"/>
    <cellStyle name="40 % - Accent3 2 4 9" xfId="4877"/>
    <cellStyle name="40 % - Accent3 2 4 9 2" xfId="11162"/>
    <cellStyle name="40 % - Accent3 2 5" xfId="175"/>
    <cellStyle name="40 % - Accent3 2 5 10" xfId="5689"/>
    <cellStyle name="40 % - Accent3 2 5 10 2" xfId="11974"/>
    <cellStyle name="40 % - Accent3 2 5 11" xfId="6474"/>
    <cellStyle name="40 % - Accent3 2 5 2" xfId="371"/>
    <cellStyle name="40 % - Accent3 2 5 2 10" xfId="6670"/>
    <cellStyle name="40 % - Accent3 2 5 2 2" xfId="768"/>
    <cellStyle name="40 % - Accent3 2 5 2 2 2" xfId="1559"/>
    <cellStyle name="40 % - Accent3 2 5 2 2 2 2" xfId="7847"/>
    <cellStyle name="40 % - Accent3 2 5 2 2 3" xfId="2344"/>
    <cellStyle name="40 % - Accent3 2 5 2 2 3 2" xfId="8632"/>
    <cellStyle name="40 % - Accent3 2 5 2 2 4" xfId="3129"/>
    <cellStyle name="40 % - Accent3 2 5 2 2 4 2" xfId="9417"/>
    <cellStyle name="40 % - Accent3 2 5 2 2 5" xfId="3918"/>
    <cellStyle name="40 % - Accent3 2 5 2 2 5 2" xfId="10206"/>
    <cellStyle name="40 % - Accent3 2 5 2 2 6" xfId="4707"/>
    <cellStyle name="40 % - Accent3 2 5 2 2 6 2" xfId="10992"/>
    <cellStyle name="40 % - Accent3 2 5 2 2 7" xfId="5493"/>
    <cellStyle name="40 % - Accent3 2 5 2 2 7 2" xfId="11778"/>
    <cellStyle name="40 % - Accent3 2 5 2 2 8" xfId="6277"/>
    <cellStyle name="40 % - Accent3 2 5 2 2 8 2" xfId="12562"/>
    <cellStyle name="40 % - Accent3 2 5 2 2 9" xfId="7062"/>
    <cellStyle name="40 % - Accent3 2 5 2 3" xfId="1167"/>
    <cellStyle name="40 % - Accent3 2 5 2 3 2" xfId="7455"/>
    <cellStyle name="40 % - Accent3 2 5 2 4" xfId="1952"/>
    <cellStyle name="40 % - Accent3 2 5 2 4 2" xfId="8240"/>
    <cellStyle name="40 % - Accent3 2 5 2 5" xfId="2737"/>
    <cellStyle name="40 % - Accent3 2 5 2 5 2" xfId="9025"/>
    <cellStyle name="40 % - Accent3 2 5 2 6" xfId="3526"/>
    <cellStyle name="40 % - Accent3 2 5 2 6 2" xfId="9814"/>
    <cellStyle name="40 % - Accent3 2 5 2 7" xfId="4315"/>
    <cellStyle name="40 % - Accent3 2 5 2 7 2" xfId="10600"/>
    <cellStyle name="40 % - Accent3 2 5 2 8" xfId="5101"/>
    <cellStyle name="40 % - Accent3 2 5 2 8 2" xfId="11386"/>
    <cellStyle name="40 % - Accent3 2 5 2 9" xfId="5885"/>
    <cellStyle name="40 % - Accent3 2 5 2 9 2" xfId="12170"/>
    <cellStyle name="40 % - Accent3 2 5 3" xfId="572"/>
    <cellStyle name="40 % - Accent3 2 5 3 2" xfId="1363"/>
    <cellStyle name="40 % - Accent3 2 5 3 2 2" xfId="7651"/>
    <cellStyle name="40 % - Accent3 2 5 3 3" xfId="2148"/>
    <cellStyle name="40 % - Accent3 2 5 3 3 2" xfId="8436"/>
    <cellStyle name="40 % - Accent3 2 5 3 4" xfId="2933"/>
    <cellStyle name="40 % - Accent3 2 5 3 4 2" xfId="9221"/>
    <cellStyle name="40 % - Accent3 2 5 3 5" xfId="3722"/>
    <cellStyle name="40 % - Accent3 2 5 3 5 2" xfId="10010"/>
    <cellStyle name="40 % - Accent3 2 5 3 6" xfId="4511"/>
    <cellStyle name="40 % - Accent3 2 5 3 6 2" xfId="10796"/>
    <cellStyle name="40 % - Accent3 2 5 3 7" xfId="5297"/>
    <cellStyle name="40 % - Accent3 2 5 3 7 2" xfId="11582"/>
    <cellStyle name="40 % - Accent3 2 5 3 8" xfId="6081"/>
    <cellStyle name="40 % - Accent3 2 5 3 8 2" xfId="12366"/>
    <cellStyle name="40 % - Accent3 2 5 3 9" xfId="6866"/>
    <cellStyle name="40 % - Accent3 2 5 4" xfId="971"/>
    <cellStyle name="40 % - Accent3 2 5 4 2" xfId="7259"/>
    <cellStyle name="40 % - Accent3 2 5 5" xfId="1756"/>
    <cellStyle name="40 % - Accent3 2 5 5 2" xfId="8044"/>
    <cellStyle name="40 % - Accent3 2 5 6" xfId="2541"/>
    <cellStyle name="40 % - Accent3 2 5 6 2" xfId="8829"/>
    <cellStyle name="40 % - Accent3 2 5 7" xfId="3330"/>
    <cellStyle name="40 % - Accent3 2 5 7 2" xfId="9618"/>
    <cellStyle name="40 % - Accent3 2 5 8" xfId="4119"/>
    <cellStyle name="40 % - Accent3 2 5 8 2" xfId="10404"/>
    <cellStyle name="40 % - Accent3 2 5 9" xfId="4905"/>
    <cellStyle name="40 % - Accent3 2 5 9 2" xfId="11190"/>
    <cellStyle name="40 % - Accent3 2 6" xfId="203"/>
    <cellStyle name="40 % - Accent3 2 6 10" xfId="5717"/>
    <cellStyle name="40 % - Accent3 2 6 10 2" xfId="12002"/>
    <cellStyle name="40 % - Accent3 2 6 11" xfId="6502"/>
    <cellStyle name="40 % - Accent3 2 6 2" xfId="399"/>
    <cellStyle name="40 % - Accent3 2 6 2 10" xfId="6698"/>
    <cellStyle name="40 % - Accent3 2 6 2 2" xfId="796"/>
    <cellStyle name="40 % - Accent3 2 6 2 2 2" xfId="1587"/>
    <cellStyle name="40 % - Accent3 2 6 2 2 2 2" xfId="7875"/>
    <cellStyle name="40 % - Accent3 2 6 2 2 3" xfId="2372"/>
    <cellStyle name="40 % - Accent3 2 6 2 2 3 2" xfId="8660"/>
    <cellStyle name="40 % - Accent3 2 6 2 2 4" xfId="3157"/>
    <cellStyle name="40 % - Accent3 2 6 2 2 4 2" xfId="9445"/>
    <cellStyle name="40 % - Accent3 2 6 2 2 5" xfId="3946"/>
    <cellStyle name="40 % - Accent3 2 6 2 2 5 2" xfId="10234"/>
    <cellStyle name="40 % - Accent3 2 6 2 2 6" xfId="4735"/>
    <cellStyle name="40 % - Accent3 2 6 2 2 6 2" xfId="11020"/>
    <cellStyle name="40 % - Accent3 2 6 2 2 7" xfId="5521"/>
    <cellStyle name="40 % - Accent3 2 6 2 2 7 2" xfId="11806"/>
    <cellStyle name="40 % - Accent3 2 6 2 2 8" xfId="6305"/>
    <cellStyle name="40 % - Accent3 2 6 2 2 8 2" xfId="12590"/>
    <cellStyle name="40 % - Accent3 2 6 2 2 9" xfId="7090"/>
    <cellStyle name="40 % - Accent3 2 6 2 3" xfId="1195"/>
    <cellStyle name="40 % - Accent3 2 6 2 3 2" xfId="7483"/>
    <cellStyle name="40 % - Accent3 2 6 2 4" xfId="1980"/>
    <cellStyle name="40 % - Accent3 2 6 2 4 2" xfId="8268"/>
    <cellStyle name="40 % - Accent3 2 6 2 5" xfId="2765"/>
    <cellStyle name="40 % - Accent3 2 6 2 5 2" xfId="9053"/>
    <cellStyle name="40 % - Accent3 2 6 2 6" xfId="3554"/>
    <cellStyle name="40 % - Accent3 2 6 2 6 2" xfId="9842"/>
    <cellStyle name="40 % - Accent3 2 6 2 7" xfId="4343"/>
    <cellStyle name="40 % - Accent3 2 6 2 7 2" xfId="10628"/>
    <cellStyle name="40 % - Accent3 2 6 2 8" xfId="5129"/>
    <cellStyle name="40 % - Accent3 2 6 2 8 2" xfId="11414"/>
    <cellStyle name="40 % - Accent3 2 6 2 9" xfId="5913"/>
    <cellStyle name="40 % - Accent3 2 6 2 9 2" xfId="12198"/>
    <cellStyle name="40 % - Accent3 2 6 3" xfId="600"/>
    <cellStyle name="40 % - Accent3 2 6 3 2" xfId="1391"/>
    <cellStyle name="40 % - Accent3 2 6 3 2 2" xfId="7679"/>
    <cellStyle name="40 % - Accent3 2 6 3 3" xfId="2176"/>
    <cellStyle name="40 % - Accent3 2 6 3 3 2" xfId="8464"/>
    <cellStyle name="40 % - Accent3 2 6 3 4" xfId="2961"/>
    <cellStyle name="40 % - Accent3 2 6 3 4 2" xfId="9249"/>
    <cellStyle name="40 % - Accent3 2 6 3 5" xfId="3750"/>
    <cellStyle name="40 % - Accent3 2 6 3 5 2" xfId="10038"/>
    <cellStyle name="40 % - Accent3 2 6 3 6" xfId="4539"/>
    <cellStyle name="40 % - Accent3 2 6 3 6 2" xfId="10824"/>
    <cellStyle name="40 % - Accent3 2 6 3 7" xfId="5325"/>
    <cellStyle name="40 % - Accent3 2 6 3 7 2" xfId="11610"/>
    <cellStyle name="40 % - Accent3 2 6 3 8" xfId="6109"/>
    <cellStyle name="40 % - Accent3 2 6 3 8 2" xfId="12394"/>
    <cellStyle name="40 % - Accent3 2 6 3 9" xfId="6894"/>
    <cellStyle name="40 % - Accent3 2 6 4" xfId="999"/>
    <cellStyle name="40 % - Accent3 2 6 4 2" xfId="7287"/>
    <cellStyle name="40 % - Accent3 2 6 5" xfId="1784"/>
    <cellStyle name="40 % - Accent3 2 6 5 2" xfId="8072"/>
    <cellStyle name="40 % - Accent3 2 6 6" xfId="2569"/>
    <cellStyle name="40 % - Accent3 2 6 6 2" xfId="8857"/>
    <cellStyle name="40 % - Accent3 2 6 7" xfId="3358"/>
    <cellStyle name="40 % - Accent3 2 6 7 2" xfId="9646"/>
    <cellStyle name="40 % - Accent3 2 6 8" xfId="4147"/>
    <cellStyle name="40 % - Accent3 2 6 8 2" xfId="10432"/>
    <cellStyle name="40 % - Accent3 2 6 9" xfId="4933"/>
    <cellStyle name="40 % - Accent3 2 6 9 2" xfId="11218"/>
    <cellStyle name="40 % - Accent3 2 7" xfId="231"/>
    <cellStyle name="40 % - Accent3 2 7 10" xfId="5745"/>
    <cellStyle name="40 % - Accent3 2 7 10 2" xfId="12030"/>
    <cellStyle name="40 % - Accent3 2 7 11" xfId="6530"/>
    <cellStyle name="40 % - Accent3 2 7 2" xfId="427"/>
    <cellStyle name="40 % - Accent3 2 7 2 10" xfId="6726"/>
    <cellStyle name="40 % - Accent3 2 7 2 2" xfId="824"/>
    <cellStyle name="40 % - Accent3 2 7 2 2 2" xfId="1615"/>
    <cellStyle name="40 % - Accent3 2 7 2 2 2 2" xfId="7903"/>
    <cellStyle name="40 % - Accent3 2 7 2 2 3" xfId="2400"/>
    <cellStyle name="40 % - Accent3 2 7 2 2 3 2" xfId="8688"/>
    <cellStyle name="40 % - Accent3 2 7 2 2 4" xfId="3185"/>
    <cellStyle name="40 % - Accent3 2 7 2 2 4 2" xfId="9473"/>
    <cellStyle name="40 % - Accent3 2 7 2 2 5" xfId="3974"/>
    <cellStyle name="40 % - Accent3 2 7 2 2 5 2" xfId="10262"/>
    <cellStyle name="40 % - Accent3 2 7 2 2 6" xfId="4763"/>
    <cellStyle name="40 % - Accent3 2 7 2 2 6 2" xfId="11048"/>
    <cellStyle name="40 % - Accent3 2 7 2 2 7" xfId="5549"/>
    <cellStyle name="40 % - Accent3 2 7 2 2 7 2" xfId="11834"/>
    <cellStyle name="40 % - Accent3 2 7 2 2 8" xfId="6333"/>
    <cellStyle name="40 % - Accent3 2 7 2 2 8 2" xfId="12618"/>
    <cellStyle name="40 % - Accent3 2 7 2 2 9" xfId="7118"/>
    <cellStyle name="40 % - Accent3 2 7 2 3" xfId="1223"/>
    <cellStyle name="40 % - Accent3 2 7 2 3 2" xfId="7511"/>
    <cellStyle name="40 % - Accent3 2 7 2 4" xfId="2008"/>
    <cellStyle name="40 % - Accent3 2 7 2 4 2" xfId="8296"/>
    <cellStyle name="40 % - Accent3 2 7 2 5" xfId="2793"/>
    <cellStyle name="40 % - Accent3 2 7 2 5 2" xfId="9081"/>
    <cellStyle name="40 % - Accent3 2 7 2 6" xfId="3582"/>
    <cellStyle name="40 % - Accent3 2 7 2 6 2" xfId="9870"/>
    <cellStyle name="40 % - Accent3 2 7 2 7" xfId="4371"/>
    <cellStyle name="40 % - Accent3 2 7 2 7 2" xfId="10656"/>
    <cellStyle name="40 % - Accent3 2 7 2 8" xfId="5157"/>
    <cellStyle name="40 % - Accent3 2 7 2 8 2" xfId="11442"/>
    <cellStyle name="40 % - Accent3 2 7 2 9" xfId="5941"/>
    <cellStyle name="40 % - Accent3 2 7 2 9 2" xfId="12226"/>
    <cellStyle name="40 % - Accent3 2 7 3" xfId="628"/>
    <cellStyle name="40 % - Accent3 2 7 3 2" xfId="1419"/>
    <cellStyle name="40 % - Accent3 2 7 3 2 2" xfId="7707"/>
    <cellStyle name="40 % - Accent3 2 7 3 3" xfId="2204"/>
    <cellStyle name="40 % - Accent3 2 7 3 3 2" xfId="8492"/>
    <cellStyle name="40 % - Accent3 2 7 3 4" xfId="2989"/>
    <cellStyle name="40 % - Accent3 2 7 3 4 2" xfId="9277"/>
    <cellStyle name="40 % - Accent3 2 7 3 5" xfId="3778"/>
    <cellStyle name="40 % - Accent3 2 7 3 5 2" xfId="10066"/>
    <cellStyle name="40 % - Accent3 2 7 3 6" xfId="4567"/>
    <cellStyle name="40 % - Accent3 2 7 3 6 2" xfId="10852"/>
    <cellStyle name="40 % - Accent3 2 7 3 7" xfId="5353"/>
    <cellStyle name="40 % - Accent3 2 7 3 7 2" xfId="11638"/>
    <cellStyle name="40 % - Accent3 2 7 3 8" xfId="6137"/>
    <cellStyle name="40 % - Accent3 2 7 3 8 2" xfId="12422"/>
    <cellStyle name="40 % - Accent3 2 7 3 9" xfId="6922"/>
    <cellStyle name="40 % - Accent3 2 7 4" xfId="1027"/>
    <cellStyle name="40 % - Accent3 2 7 4 2" xfId="7315"/>
    <cellStyle name="40 % - Accent3 2 7 5" xfId="1812"/>
    <cellStyle name="40 % - Accent3 2 7 5 2" xfId="8100"/>
    <cellStyle name="40 % - Accent3 2 7 6" xfId="2597"/>
    <cellStyle name="40 % - Accent3 2 7 6 2" xfId="8885"/>
    <cellStyle name="40 % - Accent3 2 7 7" xfId="3386"/>
    <cellStyle name="40 % - Accent3 2 7 7 2" xfId="9674"/>
    <cellStyle name="40 % - Accent3 2 7 8" xfId="4175"/>
    <cellStyle name="40 % - Accent3 2 7 8 2" xfId="10460"/>
    <cellStyle name="40 % - Accent3 2 7 9" xfId="4961"/>
    <cellStyle name="40 % - Accent3 2 7 9 2" xfId="11246"/>
    <cellStyle name="40 % - Accent3 2 8" xfId="259"/>
    <cellStyle name="40 % - Accent3 2 8 10" xfId="5773"/>
    <cellStyle name="40 % - Accent3 2 8 10 2" xfId="12058"/>
    <cellStyle name="40 % - Accent3 2 8 11" xfId="6558"/>
    <cellStyle name="40 % - Accent3 2 8 2" xfId="455"/>
    <cellStyle name="40 % - Accent3 2 8 2 10" xfId="6754"/>
    <cellStyle name="40 % - Accent3 2 8 2 2" xfId="852"/>
    <cellStyle name="40 % - Accent3 2 8 2 2 2" xfId="1643"/>
    <cellStyle name="40 % - Accent3 2 8 2 2 2 2" xfId="7931"/>
    <cellStyle name="40 % - Accent3 2 8 2 2 3" xfId="2428"/>
    <cellStyle name="40 % - Accent3 2 8 2 2 3 2" xfId="8716"/>
    <cellStyle name="40 % - Accent3 2 8 2 2 4" xfId="3213"/>
    <cellStyle name="40 % - Accent3 2 8 2 2 4 2" xfId="9501"/>
    <cellStyle name="40 % - Accent3 2 8 2 2 5" xfId="4002"/>
    <cellStyle name="40 % - Accent3 2 8 2 2 5 2" xfId="10290"/>
    <cellStyle name="40 % - Accent3 2 8 2 2 6" xfId="4791"/>
    <cellStyle name="40 % - Accent3 2 8 2 2 6 2" xfId="11076"/>
    <cellStyle name="40 % - Accent3 2 8 2 2 7" xfId="5577"/>
    <cellStyle name="40 % - Accent3 2 8 2 2 7 2" xfId="11862"/>
    <cellStyle name="40 % - Accent3 2 8 2 2 8" xfId="6361"/>
    <cellStyle name="40 % - Accent3 2 8 2 2 8 2" xfId="12646"/>
    <cellStyle name="40 % - Accent3 2 8 2 2 9" xfId="7146"/>
    <cellStyle name="40 % - Accent3 2 8 2 3" xfId="1251"/>
    <cellStyle name="40 % - Accent3 2 8 2 3 2" xfId="7539"/>
    <cellStyle name="40 % - Accent3 2 8 2 4" xfId="2036"/>
    <cellStyle name="40 % - Accent3 2 8 2 4 2" xfId="8324"/>
    <cellStyle name="40 % - Accent3 2 8 2 5" xfId="2821"/>
    <cellStyle name="40 % - Accent3 2 8 2 5 2" xfId="9109"/>
    <cellStyle name="40 % - Accent3 2 8 2 6" xfId="3610"/>
    <cellStyle name="40 % - Accent3 2 8 2 6 2" xfId="9898"/>
    <cellStyle name="40 % - Accent3 2 8 2 7" xfId="4399"/>
    <cellStyle name="40 % - Accent3 2 8 2 7 2" xfId="10684"/>
    <cellStyle name="40 % - Accent3 2 8 2 8" xfId="5185"/>
    <cellStyle name="40 % - Accent3 2 8 2 8 2" xfId="11470"/>
    <cellStyle name="40 % - Accent3 2 8 2 9" xfId="5969"/>
    <cellStyle name="40 % - Accent3 2 8 2 9 2" xfId="12254"/>
    <cellStyle name="40 % - Accent3 2 8 3" xfId="656"/>
    <cellStyle name="40 % - Accent3 2 8 3 2" xfId="1447"/>
    <cellStyle name="40 % - Accent3 2 8 3 2 2" xfId="7735"/>
    <cellStyle name="40 % - Accent3 2 8 3 3" xfId="2232"/>
    <cellStyle name="40 % - Accent3 2 8 3 3 2" xfId="8520"/>
    <cellStyle name="40 % - Accent3 2 8 3 4" xfId="3017"/>
    <cellStyle name="40 % - Accent3 2 8 3 4 2" xfId="9305"/>
    <cellStyle name="40 % - Accent3 2 8 3 5" xfId="3806"/>
    <cellStyle name="40 % - Accent3 2 8 3 5 2" xfId="10094"/>
    <cellStyle name="40 % - Accent3 2 8 3 6" xfId="4595"/>
    <cellStyle name="40 % - Accent3 2 8 3 6 2" xfId="10880"/>
    <cellStyle name="40 % - Accent3 2 8 3 7" xfId="5381"/>
    <cellStyle name="40 % - Accent3 2 8 3 7 2" xfId="11666"/>
    <cellStyle name="40 % - Accent3 2 8 3 8" xfId="6165"/>
    <cellStyle name="40 % - Accent3 2 8 3 8 2" xfId="12450"/>
    <cellStyle name="40 % - Accent3 2 8 3 9" xfId="6950"/>
    <cellStyle name="40 % - Accent3 2 8 4" xfId="1055"/>
    <cellStyle name="40 % - Accent3 2 8 4 2" xfId="7343"/>
    <cellStyle name="40 % - Accent3 2 8 5" xfId="1840"/>
    <cellStyle name="40 % - Accent3 2 8 5 2" xfId="8128"/>
    <cellStyle name="40 % - Accent3 2 8 6" xfId="2625"/>
    <cellStyle name="40 % - Accent3 2 8 6 2" xfId="8913"/>
    <cellStyle name="40 % - Accent3 2 8 7" xfId="3414"/>
    <cellStyle name="40 % - Accent3 2 8 7 2" xfId="9702"/>
    <cellStyle name="40 % - Accent3 2 8 8" xfId="4203"/>
    <cellStyle name="40 % - Accent3 2 8 8 2" xfId="10488"/>
    <cellStyle name="40 % - Accent3 2 8 9" xfId="4989"/>
    <cellStyle name="40 % - Accent3 2 8 9 2" xfId="11274"/>
    <cellStyle name="40 % - Accent3 2 9" xfId="287"/>
    <cellStyle name="40 % - Accent3 2 9 10" xfId="6586"/>
    <cellStyle name="40 % - Accent3 2 9 2" xfId="684"/>
    <cellStyle name="40 % - Accent3 2 9 2 2" xfId="1475"/>
    <cellStyle name="40 % - Accent3 2 9 2 2 2" xfId="7763"/>
    <cellStyle name="40 % - Accent3 2 9 2 3" xfId="2260"/>
    <cellStyle name="40 % - Accent3 2 9 2 3 2" xfId="8548"/>
    <cellStyle name="40 % - Accent3 2 9 2 4" xfId="3045"/>
    <cellStyle name="40 % - Accent3 2 9 2 4 2" xfId="9333"/>
    <cellStyle name="40 % - Accent3 2 9 2 5" xfId="3834"/>
    <cellStyle name="40 % - Accent3 2 9 2 5 2" xfId="10122"/>
    <cellStyle name="40 % - Accent3 2 9 2 6" xfId="4623"/>
    <cellStyle name="40 % - Accent3 2 9 2 6 2" xfId="10908"/>
    <cellStyle name="40 % - Accent3 2 9 2 7" xfId="5409"/>
    <cellStyle name="40 % - Accent3 2 9 2 7 2" xfId="11694"/>
    <cellStyle name="40 % - Accent3 2 9 2 8" xfId="6193"/>
    <cellStyle name="40 % - Accent3 2 9 2 8 2" xfId="12478"/>
    <cellStyle name="40 % - Accent3 2 9 2 9" xfId="6978"/>
    <cellStyle name="40 % - Accent3 2 9 3" xfId="1083"/>
    <cellStyle name="40 % - Accent3 2 9 3 2" xfId="7371"/>
    <cellStyle name="40 % - Accent3 2 9 4" xfId="1868"/>
    <cellStyle name="40 % - Accent3 2 9 4 2" xfId="8156"/>
    <cellStyle name="40 % - Accent3 2 9 5" xfId="2653"/>
    <cellStyle name="40 % - Accent3 2 9 5 2" xfId="8941"/>
    <cellStyle name="40 % - Accent3 2 9 6" xfId="3442"/>
    <cellStyle name="40 % - Accent3 2 9 6 2" xfId="9730"/>
    <cellStyle name="40 % - Accent3 2 9 7" xfId="4231"/>
    <cellStyle name="40 % - Accent3 2 9 7 2" xfId="10516"/>
    <cellStyle name="40 % - Accent3 2 9 8" xfId="5017"/>
    <cellStyle name="40 % - Accent3 2 9 8 2" xfId="11302"/>
    <cellStyle name="40 % - Accent3 2 9 9" xfId="5801"/>
    <cellStyle name="40 % - Accent3 2 9 9 2" xfId="12086"/>
    <cellStyle name="40 % - Accent4" xfId="19" builtinId="43" customBuiltin="1"/>
    <cellStyle name="40 % - Accent4 2" xfId="20"/>
    <cellStyle name="40 % - Accent4 2 10" xfId="489"/>
    <cellStyle name="40 % - Accent4 2 10 2" xfId="1280"/>
    <cellStyle name="40 % - Accent4 2 10 2 2" xfId="7568"/>
    <cellStyle name="40 % - Accent4 2 10 3" xfId="2065"/>
    <cellStyle name="40 % - Accent4 2 10 3 2" xfId="8353"/>
    <cellStyle name="40 % - Accent4 2 10 4" xfId="2850"/>
    <cellStyle name="40 % - Accent4 2 10 4 2" xfId="9138"/>
    <cellStyle name="40 % - Accent4 2 10 5" xfId="3639"/>
    <cellStyle name="40 % - Accent4 2 10 5 2" xfId="9927"/>
    <cellStyle name="40 % - Accent4 2 10 6" xfId="4428"/>
    <cellStyle name="40 % - Accent4 2 10 6 2" xfId="10713"/>
    <cellStyle name="40 % - Accent4 2 10 7" xfId="5214"/>
    <cellStyle name="40 % - Accent4 2 10 7 2" xfId="11499"/>
    <cellStyle name="40 % - Accent4 2 10 8" xfId="5998"/>
    <cellStyle name="40 % - Accent4 2 10 8 2" xfId="12283"/>
    <cellStyle name="40 % - Accent4 2 10 9" xfId="6783"/>
    <cellStyle name="40 % - Accent4 2 11" xfId="888"/>
    <cellStyle name="40 % - Accent4 2 11 2" xfId="7176"/>
    <cellStyle name="40 % - Accent4 2 12" xfId="1673"/>
    <cellStyle name="40 % - Accent4 2 12 2" xfId="7961"/>
    <cellStyle name="40 % - Accent4 2 13" xfId="2458"/>
    <cellStyle name="40 % - Accent4 2 13 2" xfId="8746"/>
    <cellStyle name="40 % - Accent4 2 14" xfId="3247"/>
    <cellStyle name="40 % - Accent4 2 14 2" xfId="9535"/>
    <cellStyle name="40 % - Accent4 2 15" xfId="4036"/>
    <cellStyle name="40 % - Accent4 2 15 2" xfId="10321"/>
    <cellStyle name="40 % - Accent4 2 16" xfId="4822"/>
    <cellStyle name="40 % - Accent4 2 16 2" xfId="11107"/>
    <cellStyle name="40 % - Accent4 2 17" xfId="5606"/>
    <cellStyle name="40 % - Accent4 2 17 2" xfId="11891"/>
    <cellStyle name="40 % - Accent4 2 18" xfId="6391"/>
    <cellStyle name="40 % - Accent4 2 2" xfId="103"/>
    <cellStyle name="40 % - Accent4 2 2 10" xfId="902"/>
    <cellStyle name="40 % - Accent4 2 2 10 2" xfId="7190"/>
    <cellStyle name="40 % - Accent4 2 2 11" xfId="1687"/>
    <cellStyle name="40 % - Accent4 2 2 11 2" xfId="7975"/>
    <cellStyle name="40 % - Accent4 2 2 12" xfId="2472"/>
    <cellStyle name="40 % - Accent4 2 2 12 2" xfId="8760"/>
    <cellStyle name="40 % - Accent4 2 2 13" xfId="3261"/>
    <cellStyle name="40 % - Accent4 2 2 13 2" xfId="9549"/>
    <cellStyle name="40 % - Accent4 2 2 14" xfId="4050"/>
    <cellStyle name="40 % - Accent4 2 2 14 2" xfId="10335"/>
    <cellStyle name="40 % - Accent4 2 2 15" xfId="4836"/>
    <cellStyle name="40 % - Accent4 2 2 15 2" xfId="11121"/>
    <cellStyle name="40 % - Accent4 2 2 16" xfId="5620"/>
    <cellStyle name="40 % - Accent4 2 2 16 2" xfId="11905"/>
    <cellStyle name="40 % - Accent4 2 2 17" xfId="6405"/>
    <cellStyle name="40 % - Accent4 2 2 2" xfId="134"/>
    <cellStyle name="40 % - Accent4 2 2 2 10" xfId="5648"/>
    <cellStyle name="40 % - Accent4 2 2 2 10 2" xfId="11933"/>
    <cellStyle name="40 % - Accent4 2 2 2 11" xfId="6433"/>
    <cellStyle name="40 % - Accent4 2 2 2 2" xfId="330"/>
    <cellStyle name="40 % - Accent4 2 2 2 2 10" xfId="6629"/>
    <cellStyle name="40 % - Accent4 2 2 2 2 2" xfId="727"/>
    <cellStyle name="40 % - Accent4 2 2 2 2 2 2" xfId="1518"/>
    <cellStyle name="40 % - Accent4 2 2 2 2 2 2 2" xfId="7806"/>
    <cellStyle name="40 % - Accent4 2 2 2 2 2 3" xfId="2303"/>
    <cellStyle name="40 % - Accent4 2 2 2 2 2 3 2" xfId="8591"/>
    <cellStyle name="40 % - Accent4 2 2 2 2 2 4" xfId="3088"/>
    <cellStyle name="40 % - Accent4 2 2 2 2 2 4 2" xfId="9376"/>
    <cellStyle name="40 % - Accent4 2 2 2 2 2 5" xfId="3877"/>
    <cellStyle name="40 % - Accent4 2 2 2 2 2 5 2" xfId="10165"/>
    <cellStyle name="40 % - Accent4 2 2 2 2 2 6" xfId="4666"/>
    <cellStyle name="40 % - Accent4 2 2 2 2 2 6 2" xfId="10951"/>
    <cellStyle name="40 % - Accent4 2 2 2 2 2 7" xfId="5452"/>
    <cellStyle name="40 % - Accent4 2 2 2 2 2 7 2" xfId="11737"/>
    <cellStyle name="40 % - Accent4 2 2 2 2 2 8" xfId="6236"/>
    <cellStyle name="40 % - Accent4 2 2 2 2 2 8 2" xfId="12521"/>
    <cellStyle name="40 % - Accent4 2 2 2 2 2 9" xfId="7021"/>
    <cellStyle name="40 % - Accent4 2 2 2 2 3" xfId="1126"/>
    <cellStyle name="40 % - Accent4 2 2 2 2 3 2" xfId="7414"/>
    <cellStyle name="40 % - Accent4 2 2 2 2 4" xfId="1911"/>
    <cellStyle name="40 % - Accent4 2 2 2 2 4 2" xfId="8199"/>
    <cellStyle name="40 % - Accent4 2 2 2 2 5" xfId="2696"/>
    <cellStyle name="40 % - Accent4 2 2 2 2 5 2" xfId="8984"/>
    <cellStyle name="40 % - Accent4 2 2 2 2 6" xfId="3485"/>
    <cellStyle name="40 % - Accent4 2 2 2 2 6 2" xfId="9773"/>
    <cellStyle name="40 % - Accent4 2 2 2 2 7" xfId="4274"/>
    <cellStyle name="40 % - Accent4 2 2 2 2 7 2" xfId="10559"/>
    <cellStyle name="40 % - Accent4 2 2 2 2 8" xfId="5060"/>
    <cellStyle name="40 % - Accent4 2 2 2 2 8 2" xfId="11345"/>
    <cellStyle name="40 % - Accent4 2 2 2 2 9" xfId="5844"/>
    <cellStyle name="40 % - Accent4 2 2 2 2 9 2" xfId="12129"/>
    <cellStyle name="40 % - Accent4 2 2 2 3" xfId="531"/>
    <cellStyle name="40 % - Accent4 2 2 2 3 2" xfId="1322"/>
    <cellStyle name="40 % - Accent4 2 2 2 3 2 2" xfId="7610"/>
    <cellStyle name="40 % - Accent4 2 2 2 3 3" xfId="2107"/>
    <cellStyle name="40 % - Accent4 2 2 2 3 3 2" xfId="8395"/>
    <cellStyle name="40 % - Accent4 2 2 2 3 4" xfId="2892"/>
    <cellStyle name="40 % - Accent4 2 2 2 3 4 2" xfId="9180"/>
    <cellStyle name="40 % - Accent4 2 2 2 3 5" xfId="3681"/>
    <cellStyle name="40 % - Accent4 2 2 2 3 5 2" xfId="9969"/>
    <cellStyle name="40 % - Accent4 2 2 2 3 6" xfId="4470"/>
    <cellStyle name="40 % - Accent4 2 2 2 3 6 2" xfId="10755"/>
    <cellStyle name="40 % - Accent4 2 2 2 3 7" xfId="5256"/>
    <cellStyle name="40 % - Accent4 2 2 2 3 7 2" xfId="11541"/>
    <cellStyle name="40 % - Accent4 2 2 2 3 8" xfId="6040"/>
    <cellStyle name="40 % - Accent4 2 2 2 3 8 2" xfId="12325"/>
    <cellStyle name="40 % - Accent4 2 2 2 3 9" xfId="6825"/>
    <cellStyle name="40 % - Accent4 2 2 2 4" xfId="930"/>
    <cellStyle name="40 % - Accent4 2 2 2 4 2" xfId="7218"/>
    <cellStyle name="40 % - Accent4 2 2 2 5" xfId="1715"/>
    <cellStyle name="40 % - Accent4 2 2 2 5 2" xfId="8003"/>
    <cellStyle name="40 % - Accent4 2 2 2 6" xfId="2500"/>
    <cellStyle name="40 % - Accent4 2 2 2 6 2" xfId="8788"/>
    <cellStyle name="40 % - Accent4 2 2 2 7" xfId="3289"/>
    <cellStyle name="40 % - Accent4 2 2 2 7 2" xfId="9577"/>
    <cellStyle name="40 % - Accent4 2 2 2 8" xfId="4078"/>
    <cellStyle name="40 % - Accent4 2 2 2 8 2" xfId="10363"/>
    <cellStyle name="40 % - Accent4 2 2 2 9" xfId="4864"/>
    <cellStyle name="40 % - Accent4 2 2 2 9 2" xfId="11149"/>
    <cellStyle name="40 % - Accent4 2 2 3" xfId="162"/>
    <cellStyle name="40 % - Accent4 2 2 3 10" xfId="5676"/>
    <cellStyle name="40 % - Accent4 2 2 3 10 2" xfId="11961"/>
    <cellStyle name="40 % - Accent4 2 2 3 11" xfId="6461"/>
    <cellStyle name="40 % - Accent4 2 2 3 2" xfId="358"/>
    <cellStyle name="40 % - Accent4 2 2 3 2 10" xfId="6657"/>
    <cellStyle name="40 % - Accent4 2 2 3 2 2" xfId="755"/>
    <cellStyle name="40 % - Accent4 2 2 3 2 2 2" xfId="1546"/>
    <cellStyle name="40 % - Accent4 2 2 3 2 2 2 2" xfId="7834"/>
    <cellStyle name="40 % - Accent4 2 2 3 2 2 3" xfId="2331"/>
    <cellStyle name="40 % - Accent4 2 2 3 2 2 3 2" xfId="8619"/>
    <cellStyle name="40 % - Accent4 2 2 3 2 2 4" xfId="3116"/>
    <cellStyle name="40 % - Accent4 2 2 3 2 2 4 2" xfId="9404"/>
    <cellStyle name="40 % - Accent4 2 2 3 2 2 5" xfId="3905"/>
    <cellStyle name="40 % - Accent4 2 2 3 2 2 5 2" xfId="10193"/>
    <cellStyle name="40 % - Accent4 2 2 3 2 2 6" xfId="4694"/>
    <cellStyle name="40 % - Accent4 2 2 3 2 2 6 2" xfId="10979"/>
    <cellStyle name="40 % - Accent4 2 2 3 2 2 7" xfId="5480"/>
    <cellStyle name="40 % - Accent4 2 2 3 2 2 7 2" xfId="11765"/>
    <cellStyle name="40 % - Accent4 2 2 3 2 2 8" xfId="6264"/>
    <cellStyle name="40 % - Accent4 2 2 3 2 2 8 2" xfId="12549"/>
    <cellStyle name="40 % - Accent4 2 2 3 2 2 9" xfId="7049"/>
    <cellStyle name="40 % - Accent4 2 2 3 2 3" xfId="1154"/>
    <cellStyle name="40 % - Accent4 2 2 3 2 3 2" xfId="7442"/>
    <cellStyle name="40 % - Accent4 2 2 3 2 4" xfId="1939"/>
    <cellStyle name="40 % - Accent4 2 2 3 2 4 2" xfId="8227"/>
    <cellStyle name="40 % - Accent4 2 2 3 2 5" xfId="2724"/>
    <cellStyle name="40 % - Accent4 2 2 3 2 5 2" xfId="9012"/>
    <cellStyle name="40 % - Accent4 2 2 3 2 6" xfId="3513"/>
    <cellStyle name="40 % - Accent4 2 2 3 2 6 2" xfId="9801"/>
    <cellStyle name="40 % - Accent4 2 2 3 2 7" xfId="4302"/>
    <cellStyle name="40 % - Accent4 2 2 3 2 7 2" xfId="10587"/>
    <cellStyle name="40 % - Accent4 2 2 3 2 8" xfId="5088"/>
    <cellStyle name="40 % - Accent4 2 2 3 2 8 2" xfId="11373"/>
    <cellStyle name="40 % - Accent4 2 2 3 2 9" xfId="5872"/>
    <cellStyle name="40 % - Accent4 2 2 3 2 9 2" xfId="12157"/>
    <cellStyle name="40 % - Accent4 2 2 3 3" xfId="559"/>
    <cellStyle name="40 % - Accent4 2 2 3 3 2" xfId="1350"/>
    <cellStyle name="40 % - Accent4 2 2 3 3 2 2" xfId="7638"/>
    <cellStyle name="40 % - Accent4 2 2 3 3 3" xfId="2135"/>
    <cellStyle name="40 % - Accent4 2 2 3 3 3 2" xfId="8423"/>
    <cellStyle name="40 % - Accent4 2 2 3 3 4" xfId="2920"/>
    <cellStyle name="40 % - Accent4 2 2 3 3 4 2" xfId="9208"/>
    <cellStyle name="40 % - Accent4 2 2 3 3 5" xfId="3709"/>
    <cellStyle name="40 % - Accent4 2 2 3 3 5 2" xfId="9997"/>
    <cellStyle name="40 % - Accent4 2 2 3 3 6" xfId="4498"/>
    <cellStyle name="40 % - Accent4 2 2 3 3 6 2" xfId="10783"/>
    <cellStyle name="40 % - Accent4 2 2 3 3 7" xfId="5284"/>
    <cellStyle name="40 % - Accent4 2 2 3 3 7 2" xfId="11569"/>
    <cellStyle name="40 % - Accent4 2 2 3 3 8" xfId="6068"/>
    <cellStyle name="40 % - Accent4 2 2 3 3 8 2" xfId="12353"/>
    <cellStyle name="40 % - Accent4 2 2 3 3 9" xfId="6853"/>
    <cellStyle name="40 % - Accent4 2 2 3 4" xfId="958"/>
    <cellStyle name="40 % - Accent4 2 2 3 4 2" xfId="7246"/>
    <cellStyle name="40 % - Accent4 2 2 3 5" xfId="1743"/>
    <cellStyle name="40 % - Accent4 2 2 3 5 2" xfId="8031"/>
    <cellStyle name="40 % - Accent4 2 2 3 6" xfId="2528"/>
    <cellStyle name="40 % - Accent4 2 2 3 6 2" xfId="8816"/>
    <cellStyle name="40 % - Accent4 2 2 3 7" xfId="3317"/>
    <cellStyle name="40 % - Accent4 2 2 3 7 2" xfId="9605"/>
    <cellStyle name="40 % - Accent4 2 2 3 8" xfId="4106"/>
    <cellStyle name="40 % - Accent4 2 2 3 8 2" xfId="10391"/>
    <cellStyle name="40 % - Accent4 2 2 3 9" xfId="4892"/>
    <cellStyle name="40 % - Accent4 2 2 3 9 2" xfId="11177"/>
    <cellStyle name="40 % - Accent4 2 2 4" xfId="190"/>
    <cellStyle name="40 % - Accent4 2 2 4 10" xfId="5704"/>
    <cellStyle name="40 % - Accent4 2 2 4 10 2" xfId="11989"/>
    <cellStyle name="40 % - Accent4 2 2 4 11" xfId="6489"/>
    <cellStyle name="40 % - Accent4 2 2 4 2" xfId="386"/>
    <cellStyle name="40 % - Accent4 2 2 4 2 10" xfId="6685"/>
    <cellStyle name="40 % - Accent4 2 2 4 2 2" xfId="783"/>
    <cellStyle name="40 % - Accent4 2 2 4 2 2 2" xfId="1574"/>
    <cellStyle name="40 % - Accent4 2 2 4 2 2 2 2" xfId="7862"/>
    <cellStyle name="40 % - Accent4 2 2 4 2 2 3" xfId="2359"/>
    <cellStyle name="40 % - Accent4 2 2 4 2 2 3 2" xfId="8647"/>
    <cellStyle name="40 % - Accent4 2 2 4 2 2 4" xfId="3144"/>
    <cellStyle name="40 % - Accent4 2 2 4 2 2 4 2" xfId="9432"/>
    <cellStyle name="40 % - Accent4 2 2 4 2 2 5" xfId="3933"/>
    <cellStyle name="40 % - Accent4 2 2 4 2 2 5 2" xfId="10221"/>
    <cellStyle name="40 % - Accent4 2 2 4 2 2 6" xfId="4722"/>
    <cellStyle name="40 % - Accent4 2 2 4 2 2 6 2" xfId="11007"/>
    <cellStyle name="40 % - Accent4 2 2 4 2 2 7" xfId="5508"/>
    <cellStyle name="40 % - Accent4 2 2 4 2 2 7 2" xfId="11793"/>
    <cellStyle name="40 % - Accent4 2 2 4 2 2 8" xfId="6292"/>
    <cellStyle name="40 % - Accent4 2 2 4 2 2 8 2" xfId="12577"/>
    <cellStyle name="40 % - Accent4 2 2 4 2 2 9" xfId="7077"/>
    <cellStyle name="40 % - Accent4 2 2 4 2 3" xfId="1182"/>
    <cellStyle name="40 % - Accent4 2 2 4 2 3 2" xfId="7470"/>
    <cellStyle name="40 % - Accent4 2 2 4 2 4" xfId="1967"/>
    <cellStyle name="40 % - Accent4 2 2 4 2 4 2" xfId="8255"/>
    <cellStyle name="40 % - Accent4 2 2 4 2 5" xfId="2752"/>
    <cellStyle name="40 % - Accent4 2 2 4 2 5 2" xfId="9040"/>
    <cellStyle name="40 % - Accent4 2 2 4 2 6" xfId="3541"/>
    <cellStyle name="40 % - Accent4 2 2 4 2 6 2" xfId="9829"/>
    <cellStyle name="40 % - Accent4 2 2 4 2 7" xfId="4330"/>
    <cellStyle name="40 % - Accent4 2 2 4 2 7 2" xfId="10615"/>
    <cellStyle name="40 % - Accent4 2 2 4 2 8" xfId="5116"/>
    <cellStyle name="40 % - Accent4 2 2 4 2 8 2" xfId="11401"/>
    <cellStyle name="40 % - Accent4 2 2 4 2 9" xfId="5900"/>
    <cellStyle name="40 % - Accent4 2 2 4 2 9 2" xfId="12185"/>
    <cellStyle name="40 % - Accent4 2 2 4 3" xfId="587"/>
    <cellStyle name="40 % - Accent4 2 2 4 3 2" xfId="1378"/>
    <cellStyle name="40 % - Accent4 2 2 4 3 2 2" xfId="7666"/>
    <cellStyle name="40 % - Accent4 2 2 4 3 3" xfId="2163"/>
    <cellStyle name="40 % - Accent4 2 2 4 3 3 2" xfId="8451"/>
    <cellStyle name="40 % - Accent4 2 2 4 3 4" xfId="2948"/>
    <cellStyle name="40 % - Accent4 2 2 4 3 4 2" xfId="9236"/>
    <cellStyle name="40 % - Accent4 2 2 4 3 5" xfId="3737"/>
    <cellStyle name="40 % - Accent4 2 2 4 3 5 2" xfId="10025"/>
    <cellStyle name="40 % - Accent4 2 2 4 3 6" xfId="4526"/>
    <cellStyle name="40 % - Accent4 2 2 4 3 6 2" xfId="10811"/>
    <cellStyle name="40 % - Accent4 2 2 4 3 7" xfId="5312"/>
    <cellStyle name="40 % - Accent4 2 2 4 3 7 2" xfId="11597"/>
    <cellStyle name="40 % - Accent4 2 2 4 3 8" xfId="6096"/>
    <cellStyle name="40 % - Accent4 2 2 4 3 8 2" xfId="12381"/>
    <cellStyle name="40 % - Accent4 2 2 4 3 9" xfId="6881"/>
    <cellStyle name="40 % - Accent4 2 2 4 4" xfId="986"/>
    <cellStyle name="40 % - Accent4 2 2 4 4 2" xfId="7274"/>
    <cellStyle name="40 % - Accent4 2 2 4 5" xfId="1771"/>
    <cellStyle name="40 % - Accent4 2 2 4 5 2" xfId="8059"/>
    <cellStyle name="40 % - Accent4 2 2 4 6" xfId="2556"/>
    <cellStyle name="40 % - Accent4 2 2 4 6 2" xfId="8844"/>
    <cellStyle name="40 % - Accent4 2 2 4 7" xfId="3345"/>
    <cellStyle name="40 % - Accent4 2 2 4 7 2" xfId="9633"/>
    <cellStyle name="40 % - Accent4 2 2 4 8" xfId="4134"/>
    <cellStyle name="40 % - Accent4 2 2 4 8 2" xfId="10419"/>
    <cellStyle name="40 % - Accent4 2 2 4 9" xfId="4920"/>
    <cellStyle name="40 % - Accent4 2 2 4 9 2" xfId="11205"/>
    <cellStyle name="40 % - Accent4 2 2 5" xfId="218"/>
    <cellStyle name="40 % - Accent4 2 2 5 10" xfId="5732"/>
    <cellStyle name="40 % - Accent4 2 2 5 10 2" xfId="12017"/>
    <cellStyle name="40 % - Accent4 2 2 5 11" xfId="6517"/>
    <cellStyle name="40 % - Accent4 2 2 5 2" xfId="414"/>
    <cellStyle name="40 % - Accent4 2 2 5 2 10" xfId="6713"/>
    <cellStyle name="40 % - Accent4 2 2 5 2 2" xfId="811"/>
    <cellStyle name="40 % - Accent4 2 2 5 2 2 2" xfId="1602"/>
    <cellStyle name="40 % - Accent4 2 2 5 2 2 2 2" xfId="7890"/>
    <cellStyle name="40 % - Accent4 2 2 5 2 2 3" xfId="2387"/>
    <cellStyle name="40 % - Accent4 2 2 5 2 2 3 2" xfId="8675"/>
    <cellStyle name="40 % - Accent4 2 2 5 2 2 4" xfId="3172"/>
    <cellStyle name="40 % - Accent4 2 2 5 2 2 4 2" xfId="9460"/>
    <cellStyle name="40 % - Accent4 2 2 5 2 2 5" xfId="3961"/>
    <cellStyle name="40 % - Accent4 2 2 5 2 2 5 2" xfId="10249"/>
    <cellStyle name="40 % - Accent4 2 2 5 2 2 6" xfId="4750"/>
    <cellStyle name="40 % - Accent4 2 2 5 2 2 6 2" xfId="11035"/>
    <cellStyle name="40 % - Accent4 2 2 5 2 2 7" xfId="5536"/>
    <cellStyle name="40 % - Accent4 2 2 5 2 2 7 2" xfId="11821"/>
    <cellStyle name="40 % - Accent4 2 2 5 2 2 8" xfId="6320"/>
    <cellStyle name="40 % - Accent4 2 2 5 2 2 8 2" xfId="12605"/>
    <cellStyle name="40 % - Accent4 2 2 5 2 2 9" xfId="7105"/>
    <cellStyle name="40 % - Accent4 2 2 5 2 3" xfId="1210"/>
    <cellStyle name="40 % - Accent4 2 2 5 2 3 2" xfId="7498"/>
    <cellStyle name="40 % - Accent4 2 2 5 2 4" xfId="1995"/>
    <cellStyle name="40 % - Accent4 2 2 5 2 4 2" xfId="8283"/>
    <cellStyle name="40 % - Accent4 2 2 5 2 5" xfId="2780"/>
    <cellStyle name="40 % - Accent4 2 2 5 2 5 2" xfId="9068"/>
    <cellStyle name="40 % - Accent4 2 2 5 2 6" xfId="3569"/>
    <cellStyle name="40 % - Accent4 2 2 5 2 6 2" xfId="9857"/>
    <cellStyle name="40 % - Accent4 2 2 5 2 7" xfId="4358"/>
    <cellStyle name="40 % - Accent4 2 2 5 2 7 2" xfId="10643"/>
    <cellStyle name="40 % - Accent4 2 2 5 2 8" xfId="5144"/>
    <cellStyle name="40 % - Accent4 2 2 5 2 8 2" xfId="11429"/>
    <cellStyle name="40 % - Accent4 2 2 5 2 9" xfId="5928"/>
    <cellStyle name="40 % - Accent4 2 2 5 2 9 2" xfId="12213"/>
    <cellStyle name="40 % - Accent4 2 2 5 3" xfId="615"/>
    <cellStyle name="40 % - Accent4 2 2 5 3 2" xfId="1406"/>
    <cellStyle name="40 % - Accent4 2 2 5 3 2 2" xfId="7694"/>
    <cellStyle name="40 % - Accent4 2 2 5 3 3" xfId="2191"/>
    <cellStyle name="40 % - Accent4 2 2 5 3 3 2" xfId="8479"/>
    <cellStyle name="40 % - Accent4 2 2 5 3 4" xfId="2976"/>
    <cellStyle name="40 % - Accent4 2 2 5 3 4 2" xfId="9264"/>
    <cellStyle name="40 % - Accent4 2 2 5 3 5" xfId="3765"/>
    <cellStyle name="40 % - Accent4 2 2 5 3 5 2" xfId="10053"/>
    <cellStyle name="40 % - Accent4 2 2 5 3 6" xfId="4554"/>
    <cellStyle name="40 % - Accent4 2 2 5 3 6 2" xfId="10839"/>
    <cellStyle name="40 % - Accent4 2 2 5 3 7" xfId="5340"/>
    <cellStyle name="40 % - Accent4 2 2 5 3 7 2" xfId="11625"/>
    <cellStyle name="40 % - Accent4 2 2 5 3 8" xfId="6124"/>
    <cellStyle name="40 % - Accent4 2 2 5 3 8 2" xfId="12409"/>
    <cellStyle name="40 % - Accent4 2 2 5 3 9" xfId="6909"/>
    <cellStyle name="40 % - Accent4 2 2 5 4" xfId="1014"/>
    <cellStyle name="40 % - Accent4 2 2 5 4 2" xfId="7302"/>
    <cellStyle name="40 % - Accent4 2 2 5 5" xfId="1799"/>
    <cellStyle name="40 % - Accent4 2 2 5 5 2" xfId="8087"/>
    <cellStyle name="40 % - Accent4 2 2 5 6" xfId="2584"/>
    <cellStyle name="40 % - Accent4 2 2 5 6 2" xfId="8872"/>
    <cellStyle name="40 % - Accent4 2 2 5 7" xfId="3373"/>
    <cellStyle name="40 % - Accent4 2 2 5 7 2" xfId="9661"/>
    <cellStyle name="40 % - Accent4 2 2 5 8" xfId="4162"/>
    <cellStyle name="40 % - Accent4 2 2 5 8 2" xfId="10447"/>
    <cellStyle name="40 % - Accent4 2 2 5 9" xfId="4948"/>
    <cellStyle name="40 % - Accent4 2 2 5 9 2" xfId="11233"/>
    <cellStyle name="40 % - Accent4 2 2 6" xfId="246"/>
    <cellStyle name="40 % - Accent4 2 2 6 10" xfId="5760"/>
    <cellStyle name="40 % - Accent4 2 2 6 10 2" xfId="12045"/>
    <cellStyle name="40 % - Accent4 2 2 6 11" xfId="6545"/>
    <cellStyle name="40 % - Accent4 2 2 6 2" xfId="442"/>
    <cellStyle name="40 % - Accent4 2 2 6 2 10" xfId="6741"/>
    <cellStyle name="40 % - Accent4 2 2 6 2 2" xfId="839"/>
    <cellStyle name="40 % - Accent4 2 2 6 2 2 2" xfId="1630"/>
    <cellStyle name="40 % - Accent4 2 2 6 2 2 2 2" xfId="7918"/>
    <cellStyle name="40 % - Accent4 2 2 6 2 2 3" xfId="2415"/>
    <cellStyle name="40 % - Accent4 2 2 6 2 2 3 2" xfId="8703"/>
    <cellStyle name="40 % - Accent4 2 2 6 2 2 4" xfId="3200"/>
    <cellStyle name="40 % - Accent4 2 2 6 2 2 4 2" xfId="9488"/>
    <cellStyle name="40 % - Accent4 2 2 6 2 2 5" xfId="3989"/>
    <cellStyle name="40 % - Accent4 2 2 6 2 2 5 2" xfId="10277"/>
    <cellStyle name="40 % - Accent4 2 2 6 2 2 6" xfId="4778"/>
    <cellStyle name="40 % - Accent4 2 2 6 2 2 6 2" xfId="11063"/>
    <cellStyle name="40 % - Accent4 2 2 6 2 2 7" xfId="5564"/>
    <cellStyle name="40 % - Accent4 2 2 6 2 2 7 2" xfId="11849"/>
    <cellStyle name="40 % - Accent4 2 2 6 2 2 8" xfId="6348"/>
    <cellStyle name="40 % - Accent4 2 2 6 2 2 8 2" xfId="12633"/>
    <cellStyle name="40 % - Accent4 2 2 6 2 2 9" xfId="7133"/>
    <cellStyle name="40 % - Accent4 2 2 6 2 3" xfId="1238"/>
    <cellStyle name="40 % - Accent4 2 2 6 2 3 2" xfId="7526"/>
    <cellStyle name="40 % - Accent4 2 2 6 2 4" xfId="2023"/>
    <cellStyle name="40 % - Accent4 2 2 6 2 4 2" xfId="8311"/>
    <cellStyle name="40 % - Accent4 2 2 6 2 5" xfId="2808"/>
    <cellStyle name="40 % - Accent4 2 2 6 2 5 2" xfId="9096"/>
    <cellStyle name="40 % - Accent4 2 2 6 2 6" xfId="3597"/>
    <cellStyle name="40 % - Accent4 2 2 6 2 6 2" xfId="9885"/>
    <cellStyle name="40 % - Accent4 2 2 6 2 7" xfId="4386"/>
    <cellStyle name="40 % - Accent4 2 2 6 2 7 2" xfId="10671"/>
    <cellStyle name="40 % - Accent4 2 2 6 2 8" xfId="5172"/>
    <cellStyle name="40 % - Accent4 2 2 6 2 8 2" xfId="11457"/>
    <cellStyle name="40 % - Accent4 2 2 6 2 9" xfId="5956"/>
    <cellStyle name="40 % - Accent4 2 2 6 2 9 2" xfId="12241"/>
    <cellStyle name="40 % - Accent4 2 2 6 3" xfId="643"/>
    <cellStyle name="40 % - Accent4 2 2 6 3 2" xfId="1434"/>
    <cellStyle name="40 % - Accent4 2 2 6 3 2 2" xfId="7722"/>
    <cellStyle name="40 % - Accent4 2 2 6 3 3" xfId="2219"/>
    <cellStyle name="40 % - Accent4 2 2 6 3 3 2" xfId="8507"/>
    <cellStyle name="40 % - Accent4 2 2 6 3 4" xfId="3004"/>
    <cellStyle name="40 % - Accent4 2 2 6 3 4 2" xfId="9292"/>
    <cellStyle name="40 % - Accent4 2 2 6 3 5" xfId="3793"/>
    <cellStyle name="40 % - Accent4 2 2 6 3 5 2" xfId="10081"/>
    <cellStyle name="40 % - Accent4 2 2 6 3 6" xfId="4582"/>
    <cellStyle name="40 % - Accent4 2 2 6 3 6 2" xfId="10867"/>
    <cellStyle name="40 % - Accent4 2 2 6 3 7" xfId="5368"/>
    <cellStyle name="40 % - Accent4 2 2 6 3 7 2" xfId="11653"/>
    <cellStyle name="40 % - Accent4 2 2 6 3 8" xfId="6152"/>
    <cellStyle name="40 % - Accent4 2 2 6 3 8 2" xfId="12437"/>
    <cellStyle name="40 % - Accent4 2 2 6 3 9" xfId="6937"/>
    <cellStyle name="40 % - Accent4 2 2 6 4" xfId="1042"/>
    <cellStyle name="40 % - Accent4 2 2 6 4 2" xfId="7330"/>
    <cellStyle name="40 % - Accent4 2 2 6 5" xfId="1827"/>
    <cellStyle name="40 % - Accent4 2 2 6 5 2" xfId="8115"/>
    <cellStyle name="40 % - Accent4 2 2 6 6" xfId="2612"/>
    <cellStyle name="40 % - Accent4 2 2 6 6 2" xfId="8900"/>
    <cellStyle name="40 % - Accent4 2 2 6 7" xfId="3401"/>
    <cellStyle name="40 % - Accent4 2 2 6 7 2" xfId="9689"/>
    <cellStyle name="40 % - Accent4 2 2 6 8" xfId="4190"/>
    <cellStyle name="40 % - Accent4 2 2 6 8 2" xfId="10475"/>
    <cellStyle name="40 % - Accent4 2 2 6 9" xfId="4976"/>
    <cellStyle name="40 % - Accent4 2 2 6 9 2" xfId="11261"/>
    <cellStyle name="40 % - Accent4 2 2 7" xfId="274"/>
    <cellStyle name="40 % - Accent4 2 2 7 10" xfId="5788"/>
    <cellStyle name="40 % - Accent4 2 2 7 10 2" xfId="12073"/>
    <cellStyle name="40 % - Accent4 2 2 7 11" xfId="6573"/>
    <cellStyle name="40 % - Accent4 2 2 7 2" xfId="470"/>
    <cellStyle name="40 % - Accent4 2 2 7 2 10" xfId="6769"/>
    <cellStyle name="40 % - Accent4 2 2 7 2 2" xfId="867"/>
    <cellStyle name="40 % - Accent4 2 2 7 2 2 2" xfId="1658"/>
    <cellStyle name="40 % - Accent4 2 2 7 2 2 2 2" xfId="7946"/>
    <cellStyle name="40 % - Accent4 2 2 7 2 2 3" xfId="2443"/>
    <cellStyle name="40 % - Accent4 2 2 7 2 2 3 2" xfId="8731"/>
    <cellStyle name="40 % - Accent4 2 2 7 2 2 4" xfId="3228"/>
    <cellStyle name="40 % - Accent4 2 2 7 2 2 4 2" xfId="9516"/>
    <cellStyle name="40 % - Accent4 2 2 7 2 2 5" xfId="4017"/>
    <cellStyle name="40 % - Accent4 2 2 7 2 2 5 2" xfId="10305"/>
    <cellStyle name="40 % - Accent4 2 2 7 2 2 6" xfId="4806"/>
    <cellStyle name="40 % - Accent4 2 2 7 2 2 6 2" xfId="11091"/>
    <cellStyle name="40 % - Accent4 2 2 7 2 2 7" xfId="5592"/>
    <cellStyle name="40 % - Accent4 2 2 7 2 2 7 2" xfId="11877"/>
    <cellStyle name="40 % - Accent4 2 2 7 2 2 8" xfId="6376"/>
    <cellStyle name="40 % - Accent4 2 2 7 2 2 8 2" xfId="12661"/>
    <cellStyle name="40 % - Accent4 2 2 7 2 2 9" xfId="7161"/>
    <cellStyle name="40 % - Accent4 2 2 7 2 3" xfId="1266"/>
    <cellStyle name="40 % - Accent4 2 2 7 2 3 2" xfId="7554"/>
    <cellStyle name="40 % - Accent4 2 2 7 2 4" xfId="2051"/>
    <cellStyle name="40 % - Accent4 2 2 7 2 4 2" xfId="8339"/>
    <cellStyle name="40 % - Accent4 2 2 7 2 5" xfId="2836"/>
    <cellStyle name="40 % - Accent4 2 2 7 2 5 2" xfId="9124"/>
    <cellStyle name="40 % - Accent4 2 2 7 2 6" xfId="3625"/>
    <cellStyle name="40 % - Accent4 2 2 7 2 6 2" xfId="9913"/>
    <cellStyle name="40 % - Accent4 2 2 7 2 7" xfId="4414"/>
    <cellStyle name="40 % - Accent4 2 2 7 2 7 2" xfId="10699"/>
    <cellStyle name="40 % - Accent4 2 2 7 2 8" xfId="5200"/>
    <cellStyle name="40 % - Accent4 2 2 7 2 8 2" xfId="11485"/>
    <cellStyle name="40 % - Accent4 2 2 7 2 9" xfId="5984"/>
    <cellStyle name="40 % - Accent4 2 2 7 2 9 2" xfId="12269"/>
    <cellStyle name="40 % - Accent4 2 2 7 3" xfId="671"/>
    <cellStyle name="40 % - Accent4 2 2 7 3 2" xfId="1462"/>
    <cellStyle name="40 % - Accent4 2 2 7 3 2 2" xfId="7750"/>
    <cellStyle name="40 % - Accent4 2 2 7 3 3" xfId="2247"/>
    <cellStyle name="40 % - Accent4 2 2 7 3 3 2" xfId="8535"/>
    <cellStyle name="40 % - Accent4 2 2 7 3 4" xfId="3032"/>
    <cellStyle name="40 % - Accent4 2 2 7 3 4 2" xfId="9320"/>
    <cellStyle name="40 % - Accent4 2 2 7 3 5" xfId="3821"/>
    <cellStyle name="40 % - Accent4 2 2 7 3 5 2" xfId="10109"/>
    <cellStyle name="40 % - Accent4 2 2 7 3 6" xfId="4610"/>
    <cellStyle name="40 % - Accent4 2 2 7 3 6 2" xfId="10895"/>
    <cellStyle name="40 % - Accent4 2 2 7 3 7" xfId="5396"/>
    <cellStyle name="40 % - Accent4 2 2 7 3 7 2" xfId="11681"/>
    <cellStyle name="40 % - Accent4 2 2 7 3 8" xfId="6180"/>
    <cellStyle name="40 % - Accent4 2 2 7 3 8 2" xfId="12465"/>
    <cellStyle name="40 % - Accent4 2 2 7 3 9" xfId="6965"/>
    <cellStyle name="40 % - Accent4 2 2 7 4" xfId="1070"/>
    <cellStyle name="40 % - Accent4 2 2 7 4 2" xfId="7358"/>
    <cellStyle name="40 % - Accent4 2 2 7 5" xfId="1855"/>
    <cellStyle name="40 % - Accent4 2 2 7 5 2" xfId="8143"/>
    <cellStyle name="40 % - Accent4 2 2 7 6" xfId="2640"/>
    <cellStyle name="40 % - Accent4 2 2 7 6 2" xfId="8928"/>
    <cellStyle name="40 % - Accent4 2 2 7 7" xfId="3429"/>
    <cellStyle name="40 % - Accent4 2 2 7 7 2" xfId="9717"/>
    <cellStyle name="40 % - Accent4 2 2 7 8" xfId="4218"/>
    <cellStyle name="40 % - Accent4 2 2 7 8 2" xfId="10503"/>
    <cellStyle name="40 % - Accent4 2 2 7 9" xfId="5004"/>
    <cellStyle name="40 % - Accent4 2 2 7 9 2" xfId="11289"/>
    <cellStyle name="40 % - Accent4 2 2 8" xfId="302"/>
    <cellStyle name="40 % - Accent4 2 2 8 10" xfId="6601"/>
    <cellStyle name="40 % - Accent4 2 2 8 2" xfId="699"/>
    <cellStyle name="40 % - Accent4 2 2 8 2 2" xfId="1490"/>
    <cellStyle name="40 % - Accent4 2 2 8 2 2 2" xfId="7778"/>
    <cellStyle name="40 % - Accent4 2 2 8 2 3" xfId="2275"/>
    <cellStyle name="40 % - Accent4 2 2 8 2 3 2" xfId="8563"/>
    <cellStyle name="40 % - Accent4 2 2 8 2 4" xfId="3060"/>
    <cellStyle name="40 % - Accent4 2 2 8 2 4 2" xfId="9348"/>
    <cellStyle name="40 % - Accent4 2 2 8 2 5" xfId="3849"/>
    <cellStyle name="40 % - Accent4 2 2 8 2 5 2" xfId="10137"/>
    <cellStyle name="40 % - Accent4 2 2 8 2 6" xfId="4638"/>
    <cellStyle name="40 % - Accent4 2 2 8 2 6 2" xfId="10923"/>
    <cellStyle name="40 % - Accent4 2 2 8 2 7" xfId="5424"/>
    <cellStyle name="40 % - Accent4 2 2 8 2 7 2" xfId="11709"/>
    <cellStyle name="40 % - Accent4 2 2 8 2 8" xfId="6208"/>
    <cellStyle name="40 % - Accent4 2 2 8 2 8 2" xfId="12493"/>
    <cellStyle name="40 % - Accent4 2 2 8 2 9" xfId="6993"/>
    <cellStyle name="40 % - Accent4 2 2 8 3" xfId="1098"/>
    <cellStyle name="40 % - Accent4 2 2 8 3 2" xfId="7386"/>
    <cellStyle name="40 % - Accent4 2 2 8 4" xfId="1883"/>
    <cellStyle name="40 % - Accent4 2 2 8 4 2" xfId="8171"/>
    <cellStyle name="40 % - Accent4 2 2 8 5" xfId="2668"/>
    <cellStyle name="40 % - Accent4 2 2 8 5 2" xfId="8956"/>
    <cellStyle name="40 % - Accent4 2 2 8 6" xfId="3457"/>
    <cellStyle name="40 % - Accent4 2 2 8 6 2" xfId="9745"/>
    <cellStyle name="40 % - Accent4 2 2 8 7" xfId="4246"/>
    <cellStyle name="40 % - Accent4 2 2 8 7 2" xfId="10531"/>
    <cellStyle name="40 % - Accent4 2 2 8 8" xfId="5032"/>
    <cellStyle name="40 % - Accent4 2 2 8 8 2" xfId="11317"/>
    <cellStyle name="40 % - Accent4 2 2 8 9" xfId="5816"/>
    <cellStyle name="40 % - Accent4 2 2 8 9 2" xfId="12101"/>
    <cellStyle name="40 % - Accent4 2 2 9" xfId="503"/>
    <cellStyle name="40 % - Accent4 2 2 9 2" xfId="1294"/>
    <cellStyle name="40 % - Accent4 2 2 9 2 2" xfId="7582"/>
    <cellStyle name="40 % - Accent4 2 2 9 3" xfId="2079"/>
    <cellStyle name="40 % - Accent4 2 2 9 3 2" xfId="8367"/>
    <cellStyle name="40 % - Accent4 2 2 9 4" xfId="2864"/>
    <cellStyle name="40 % - Accent4 2 2 9 4 2" xfId="9152"/>
    <cellStyle name="40 % - Accent4 2 2 9 5" xfId="3653"/>
    <cellStyle name="40 % - Accent4 2 2 9 5 2" xfId="9941"/>
    <cellStyle name="40 % - Accent4 2 2 9 6" xfId="4442"/>
    <cellStyle name="40 % - Accent4 2 2 9 6 2" xfId="10727"/>
    <cellStyle name="40 % - Accent4 2 2 9 7" xfId="5228"/>
    <cellStyle name="40 % - Accent4 2 2 9 7 2" xfId="11513"/>
    <cellStyle name="40 % - Accent4 2 2 9 8" xfId="6012"/>
    <cellStyle name="40 % - Accent4 2 2 9 8 2" xfId="12297"/>
    <cellStyle name="40 % - Accent4 2 2 9 9" xfId="6797"/>
    <cellStyle name="40 % - Accent4 2 3" xfId="119"/>
    <cellStyle name="40 % - Accent4 2 3 10" xfId="5634"/>
    <cellStyle name="40 % - Accent4 2 3 10 2" xfId="11919"/>
    <cellStyle name="40 % - Accent4 2 3 11" xfId="6419"/>
    <cellStyle name="40 % - Accent4 2 3 2" xfId="316"/>
    <cellStyle name="40 % - Accent4 2 3 2 10" xfId="6615"/>
    <cellStyle name="40 % - Accent4 2 3 2 2" xfId="713"/>
    <cellStyle name="40 % - Accent4 2 3 2 2 2" xfId="1504"/>
    <cellStyle name="40 % - Accent4 2 3 2 2 2 2" xfId="7792"/>
    <cellStyle name="40 % - Accent4 2 3 2 2 3" xfId="2289"/>
    <cellStyle name="40 % - Accent4 2 3 2 2 3 2" xfId="8577"/>
    <cellStyle name="40 % - Accent4 2 3 2 2 4" xfId="3074"/>
    <cellStyle name="40 % - Accent4 2 3 2 2 4 2" xfId="9362"/>
    <cellStyle name="40 % - Accent4 2 3 2 2 5" xfId="3863"/>
    <cellStyle name="40 % - Accent4 2 3 2 2 5 2" xfId="10151"/>
    <cellStyle name="40 % - Accent4 2 3 2 2 6" xfId="4652"/>
    <cellStyle name="40 % - Accent4 2 3 2 2 6 2" xfId="10937"/>
    <cellStyle name="40 % - Accent4 2 3 2 2 7" xfId="5438"/>
    <cellStyle name="40 % - Accent4 2 3 2 2 7 2" xfId="11723"/>
    <cellStyle name="40 % - Accent4 2 3 2 2 8" xfId="6222"/>
    <cellStyle name="40 % - Accent4 2 3 2 2 8 2" xfId="12507"/>
    <cellStyle name="40 % - Accent4 2 3 2 2 9" xfId="7007"/>
    <cellStyle name="40 % - Accent4 2 3 2 3" xfId="1112"/>
    <cellStyle name="40 % - Accent4 2 3 2 3 2" xfId="7400"/>
    <cellStyle name="40 % - Accent4 2 3 2 4" xfId="1897"/>
    <cellStyle name="40 % - Accent4 2 3 2 4 2" xfId="8185"/>
    <cellStyle name="40 % - Accent4 2 3 2 5" xfId="2682"/>
    <cellStyle name="40 % - Accent4 2 3 2 5 2" xfId="8970"/>
    <cellStyle name="40 % - Accent4 2 3 2 6" xfId="3471"/>
    <cellStyle name="40 % - Accent4 2 3 2 6 2" xfId="9759"/>
    <cellStyle name="40 % - Accent4 2 3 2 7" xfId="4260"/>
    <cellStyle name="40 % - Accent4 2 3 2 7 2" xfId="10545"/>
    <cellStyle name="40 % - Accent4 2 3 2 8" xfId="5046"/>
    <cellStyle name="40 % - Accent4 2 3 2 8 2" xfId="11331"/>
    <cellStyle name="40 % - Accent4 2 3 2 9" xfId="5830"/>
    <cellStyle name="40 % - Accent4 2 3 2 9 2" xfId="12115"/>
    <cellStyle name="40 % - Accent4 2 3 3" xfId="517"/>
    <cellStyle name="40 % - Accent4 2 3 3 2" xfId="1308"/>
    <cellStyle name="40 % - Accent4 2 3 3 2 2" xfId="7596"/>
    <cellStyle name="40 % - Accent4 2 3 3 3" xfId="2093"/>
    <cellStyle name="40 % - Accent4 2 3 3 3 2" xfId="8381"/>
    <cellStyle name="40 % - Accent4 2 3 3 4" xfId="2878"/>
    <cellStyle name="40 % - Accent4 2 3 3 4 2" xfId="9166"/>
    <cellStyle name="40 % - Accent4 2 3 3 5" xfId="3667"/>
    <cellStyle name="40 % - Accent4 2 3 3 5 2" xfId="9955"/>
    <cellStyle name="40 % - Accent4 2 3 3 6" xfId="4456"/>
    <cellStyle name="40 % - Accent4 2 3 3 6 2" xfId="10741"/>
    <cellStyle name="40 % - Accent4 2 3 3 7" xfId="5242"/>
    <cellStyle name="40 % - Accent4 2 3 3 7 2" xfId="11527"/>
    <cellStyle name="40 % - Accent4 2 3 3 8" xfId="6026"/>
    <cellStyle name="40 % - Accent4 2 3 3 8 2" xfId="12311"/>
    <cellStyle name="40 % - Accent4 2 3 3 9" xfId="6811"/>
    <cellStyle name="40 % - Accent4 2 3 4" xfId="916"/>
    <cellStyle name="40 % - Accent4 2 3 4 2" xfId="7204"/>
    <cellStyle name="40 % - Accent4 2 3 5" xfId="1701"/>
    <cellStyle name="40 % - Accent4 2 3 5 2" xfId="7989"/>
    <cellStyle name="40 % - Accent4 2 3 6" xfId="2486"/>
    <cellStyle name="40 % - Accent4 2 3 6 2" xfId="8774"/>
    <cellStyle name="40 % - Accent4 2 3 7" xfId="3275"/>
    <cellStyle name="40 % - Accent4 2 3 7 2" xfId="9563"/>
    <cellStyle name="40 % - Accent4 2 3 8" xfId="4064"/>
    <cellStyle name="40 % - Accent4 2 3 8 2" xfId="10349"/>
    <cellStyle name="40 % - Accent4 2 3 9" xfId="4850"/>
    <cellStyle name="40 % - Accent4 2 3 9 2" xfId="11135"/>
    <cellStyle name="40 % - Accent4 2 4" xfId="148"/>
    <cellStyle name="40 % - Accent4 2 4 10" xfId="5662"/>
    <cellStyle name="40 % - Accent4 2 4 10 2" xfId="11947"/>
    <cellStyle name="40 % - Accent4 2 4 11" xfId="6447"/>
    <cellStyle name="40 % - Accent4 2 4 2" xfId="344"/>
    <cellStyle name="40 % - Accent4 2 4 2 10" xfId="6643"/>
    <cellStyle name="40 % - Accent4 2 4 2 2" xfId="741"/>
    <cellStyle name="40 % - Accent4 2 4 2 2 2" xfId="1532"/>
    <cellStyle name="40 % - Accent4 2 4 2 2 2 2" xfId="7820"/>
    <cellStyle name="40 % - Accent4 2 4 2 2 3" xfId="2317"/>
    <cellStyle name="40 % - Accent4 2 4 2 2 3 2" xfId="8605"/>
    <cellStyle name="40 % - Accent4 2 4 2 2 4" xfId="3102"/>
    <cellStyle name="40 % - Accent4 2 4 2 2 4 2" xfId="9390"/>
    <cellStyle name="40 % - Accent4 2 4 2 2 5" xfId="3891"/>
    <cellStyle name="40 % - Accent4 2 4 2 2 5 2" xfId="10179"/>
    <cellStyle name="40 % - Accent4 2 4 2 2 6" xfId="4680"/>
    <cellStyle name="40 % - Accent4 2 4 2 2 6 2" xfId="10965"/>
    <cellStyle name="40 % - Accent4 2 4 2 2 7" xfId="5466"/>
    <cellStyle name="40 % - Accent4 2 4 2 2 7 2" xfId="11751"/>
    <cellStyle name="40 % - Accent4 2 4 2 2 8" xfId="6250"/>
    <cellStyle name="40 % - Accent4 2 4 2 2 8 2" xfId="12535"/>
    <cellStyle name="40 % - Accent4 2 4 2 2 9" xfId="7035"/>
    <cellStyle name="40 % - Accent4 2 4 2 3" xfId="1140"/>
    <cellStyle name="40 % - Accent4 2 4 2 3 2" xfId="7428"/>
    <cellStyle name="40 % - Accent4 2 4 2 4" xfId="1925"/>
    <cellStyle name="40 % - Accent4 2 4 2 4 2" xfId="8213"/>
    <cellStyle name="40 % - Accent4 2 4 2 5" xfId="2710"/>
    <cellStyle name="40 % - Accent4 2 4 2 5 2" xfId="8998"/>
    <cellStyle name="40 % - Accent4 2 4 2 6" xfId="3499"/>
    <cellStyle name="40 % - Accent4 2 4 2 6 2" xfId="9787"/>
    <cellStyle name="40 % - Accent4 2 4 2 7" xfId="4288"/>
    <cellStyle name="40 % - Accent4 2 4 2 7 2" xfId="10573"/>
    <cellStyle name="40 % - Accent4 2 4 2 8" xfId="5074"/>
    <cellStyle name="40 % - Accent4 2 4 2 8 2" xfId="11359"/>
    <cellStyle name="40 % - Accent4 2 4 2 9" xfId="5858"/>
    <cellStyle name="40 % - Accent4 2 4 2 9 2" xfId="12143"/>
    <cellStyle name="40 % - Accent4 2 4 3" xfId="545"/>
    <cellStyle name="40 % - Accent4 2 4 3 2" xfId="1336"/>
    <cellStyle name="40 % - Accent4 2 4 3 2 2" xfId="7624"/>
    <cellStyle name="40 % - Accent4 2 4 3 3" xfId="2121"/>
    <cellStyle name="40 % - Accent4 2 4 3 3 2" xfId="8409"/>
    <cellStyle name="40 % - Accent4 2 4 3 4" xfId="2906"/>
    <cellStyle name="40 % - Accent4 2 4 3 4 2" xfId="9194"/>
    <cellStyle name="40 % - Accent4 2 4 3 5" xfId="3695"/>
    <cellStyle name="40 % - Accent4 2 4 3 5 2" xfId="9983"/>
    <cellStyle name="40 % - Accent4 2 4 3 6" xfId="4484"/>
    <cellStyle name="40 % - Accent4 2 4 3 6 2" xfId="10769"/>
    <cellStyle name="40 % - Accent4 2 4 3 7" xfId="5270"/>
    <cellStyle name="40 % - Accent4 2 4 3 7 2" xfId="11555"/>
    <cellStyle name="40 % - Accent4 2 4 3 8" xfId="6054"/>
    <cellStyle name="40 % - Accent4 2 4 3 8 2" xfId="12339"/>
    <cellStyle name="40 % - Accent4 2 4 3 9" xfId="6839"/>
    <cellStyle name="40 % - Accent4 2 4 4" xfId="944"/>
    <cellStyle name="40 % - Accent4 2 4 4 2" xfId="7232"/>
    <cellStyle name="40 % - Accent4 2 4 5" xfId="1729"/>
    <cellStyle name="40 % - Accent4 2 4 5 2" xfId="8017"/>
    <cellStyle name="40 % - Accent4 2 4 6" xfId="2514"/>
    <cellStyle name="40 % - Accent4 2 4 6 2" xfId="8802"/>
    <cellStyle name="40 % - Accent4 2 4 7" xfId="3303"/>
    <cellStyle name="40 % - Accent4 2 4 7 2" xfId="9591"/>
    <cellStyle name="40 % - Accent4 2 4 8" xfId="4092"/>
    <cellStyle name="40 % - Accent4 2 4 8 2" xfId="10377"/>
    <cellStyle name="40 % - Accent4 2 4 9" xfId="4878"/>
    <cellStyle name="40 % - Accent4 2 4 9 2" xfId="11163"/>
    <cellStyle name="40 % - Accent4 2 5" xfId="176"/>
    <cellStyle name="40 % - Accent4 2 5 10" xfId="5690"/>
    <cellStyle name="40 % - Accent4 2 5 10 2" xfId="11975"/>
    <cellStyle name="40 % - Accent4 2 5 11" xfId="6475"/>
    <cellStyle name="40 % - Accent4 2 5 2" xfId="372"/>
    <cellStyle name="40 % - Accent4 2 5 2 10" xfId="6671"/>
    <cellStyle name="40 % - Accent4 2 5 2 2" xfId="769"/>
    <cellStyle name="40 % - Accent4 2 5 2 2 2" xfId="1560"/>
    <cellStyle name="40 % - Accent4 2 5 2 2 2 2" xfId="7848"/>
    <cellStyle name="40 % - Accent4 2 5 2 2 3" xfId="2345"/>
    <cellStyle name="40 % - Accent4 2 5 2 2 3 2" xfId="8633"/>
    <cellStyle name="40 % - Accent4 2 5 2 2 4" xfId="3130"/>
    <cellStyle name="40 % - Accent4 2 5 2 2 4 2" xfId="9418"/>
    <cellStyle name="40 % - Accent4 2 5 2 2 5" xfId="3919"/>
    <cellStyle name="40 % - Accent4 2 5 2 2 5 2" xfId="10207"/>
    <cellStyle name="40 % - Accent4 2 5 2 2 6" xfId="4708"/>
    <cellStyle name="40 % - Accent4 2 5 2 2 6 2" xfId="10993"/>
    <cellStyle name="40 % - Accent4 2 5 2 2 7" xfId="5494"/>
    <cellStyle name="40 % - Accent4 2 5 2 2 7 2" xfId="11779"/>
    <cellStyle name="40 % - Accent4 2 5 2 2 8" xfId="6278"/>
    <cellStyle name="40 % - Accent4 2 5 2 2 8 2" xfId="12563"/>
    <cellStyle name="40 % - Accent4 2 5 2 2 9" xfId="7063"/>
    <cellStyle name="40 % - Accent4 2 5 2 3" xfId="1168"/>
    <cellStyle name="40 % - Accent4 2 5 2 3 2" xfId="7456"/>
    <cellStyle name="40 % - Accent4 2 5 2 4" xfId="1953"/>
    <cellStyle name="40 % - Accent4 2 5 2 4 2" xfId="8241"/>
    <cellStyle name="40 % - Accent4 2 5 2 5" xfId="2738"/>
    <cellStyle name="40 % - Accent4 2 5 2 5 2" xfId="9026"/>
    <cellStyle name="40 % - Accent4 2 5 2 6" xfId="3527"/>
    <cellStyle name="40 % - Accent4 2 5 2 6 2" xfId="9815"/>
    <cellStyle name="40 % - Accent4 2 5 2 7" xfId="4316"/>
    <cellStyle name="40 % - Accent4 2 5 2 7 2" xfId="10601"/>
    <cellStyle name="40 % - Accent4 2 5 2 8" xfId="5102"/>
    <cellStyle name="40 % - Accent4 2 5 2 8 2" xfId="11387"/>
    <cellStyle name="40 % - Accent4 2 5 2 9" xfId="5886"/>
    <cellStyle name="40 % - Accent4 2 5 2 9 2" xfId="12171"/>
    <cellStyle name="40 % - Accent4 2 5 3" xfId="573"/>
    <cellStyle name="40 % - Accent4 2 5 3 2" xfId="1364"/>
    <cellStyle name="40 % - Accent4 2 5 3 2 2" xfId="7652"/>
    <cellStyle name="40 % - Accent4 2 5 3 3" xfId="2149"/>
    <cellStyle name="40 % - Accent4 2 5 3 3 2" xfId="8437"/>
    <cellStyle name="40 % - Accent4 2 5 3 4" xfId="2934"/>
    <cellStyle name="40 % - Accent4 2 5 3 4 2" xfId="9222"/>
    <cellStyle name="40 % - Accent4 2 5 3 5" xfId="3723"/>
    <cellStyle name="40 % - Accent4 2 5 3 5 2" xfId="10011"/>
    <cellStyle name="40 % - Accent4 2 5 3 6" xfId="4512"/>
    <cellStyle name="40 % - Accent4 2 5 3 6 2" xfId="10797"/>
    <cellStyle name="40 % - Accent4 2 5 3 7" xfId="5298"/>
    <cellStyle name="40 % - Accent4 2 5 3 7 2" xfId="11583"/>
    <cellStyle name="40 % - Accent4 2 5 3 8" xfId="6082"/>
    <cellStyle name="40 % - Accent4 2 5 3 8 2" xfId="12367"/>
    <cellStyle name="40 % - Accent4 2 5 3 9" xfId="6867"/>
    <cellStyle name="40 % - Accent4 2 5 4" xfId="972"/>
    <cellStyle name="40 % - Accent4 2 5 4 2" xfId="7260"/>
    <cellStyle name="40 % - Accent4 2 5 5" xfId="1757"/>
    <cellStyle name="40 % - Accent4 2 5 5 2" xfId="8045"/>
    <cellStyle name="40 % - Accent4 2 5 6" xfId="2542"/>
    <cellStyle name="40 % - Accent4 2 5 6 2" xfId="8830"/>
    <cellStyle name="40 % - Accent4 2 5 7" xfId="3331"/>
    <cellStyle name="40 % - Accent4 2 5 7 2" xfId="9619"/>
    <cellStyle name="40 % - Accent4 2 5 8" xfId="4120"/>
    <cellStyle name="40 % - Accent4 2 5 8 2" xfId="10405"/>
    <cellStyle name="40 % - Accent4 2 5 9" xfId="4906"/>
    <cellStyle name="40 % - Accent4 2 5 9 2" xfId="11191"/>
    <cellStyle name="40 % - Accent4 2 6" xfId="204"/>
    <cellStyle name="40 % - Accent4 2 6 10" xfId="5718"/>
    <cellStyle name="40 % - Accent4 2 6 10 2" xfId="12003"/>
    <cellStyle name="40 % - Accent4 2 6 11" xfId="6503"/>
    <cellStyle name="40 % - Accent4 2 6 2" xfId="400"/>
    <cellStyle name="40 % - Accent4 2 6 2 10" xfId="6699"/>
    <cellStyle name="40 % - Accent4 2 6 2 2" xfId="797"/>
    <cellStyle name="40 % - Accent4 2 6 2 2 2" xfId="1588"/>
    <cellStyle name="40 % - Accent4 2 6 2 2 2 2" xfId="7876"/>
    <cellStyle name="40 % - Accent4 2 6 2 2 3" xfId="2373"/>
    <cellStyle name="40 % - Accent4 2 6 2 2 3 2" xfId="8661"/>
    <cellStyle name="40 % - Accent4 2 6 2 2 4" xfId="3158"/>
    <cellStyle name="40 % - Accent4 2 6 2 2 4 2" xfId="9446"/>
    <cellStyle name="40 % - Accent4 2 6 2 2 5" xfId="3947"/>
    <cellStyle name="40 % - Accent4 2 6 2 2 5 2" xfId="10235"/>
    <cellStyle name="40 % - Accent4 2 6 2 2 6" xfId="4736"/>
    <cellStyle name="40 % - Accent4 2 6 2 2 6 2" xfId="11021"/>
    <cellStyle name="40 % - Accent4 2 6 2 2 7" xfId="5522"/>
    <cellStyle name="40 % - Accent4 2 6 2 2 7 2" xfId="11807"/>
    <cellStyle name="40 % - Accent4 2 6 2 2 8" xfId="6306"/>
    <cellStyle name="40 % - Accent4 2 6 2 2 8 2" xfId="12591"/>
    <cellStyle name="40 % - Accent4 2 6 2 2 9" xfId="7091"/>
    <cellStyle name="40 % - Accent4 2 6 2 3" xfId="1196"/>
    <cellStyle name="40 % - Accent4 2 6 2 3 2" xfId="7484"/>
    <cellStyle name="40 % - Accent4 2 6 2 4" xfId="1981"/>
    <cellStyle name="40 % - Accent4 2 6 2 4 2" xfId="8269"/>
    <cellStyle name="40 % - Accent4 2 6 2 5" xfId="2766"/>
    <cellStyle name="40 % - Accent4 2 6 2 5 2" xfId="9054"/>
    <cellStyle name="40 % - Accent4 2 6 2 6" xfId="3555"/>
    <cellStyle name="40 % - Accent4 2 6 2 6 2" xfId="9843"/>
    <cellStyle name="40 % - Accent4 2 6 2 7" xfId="4344"/>
    <cellStyle name="40 % - Accent4 2 6 2 7 2" xfId="10629"/>
    <cellStyle name="40 % - Accent4 2 6 2 8" xfId="5130"/>
    <cellStyle name="40 % - Accent4 2 6 2 8 2" xfId="11415"/>
    <cellStyle name="40 % - Accent4 2 6 2 9" xfId="5914"/>
    <cellStyle name="40 % - Accent4 2 6 2 9 2" xfId="12199"/>
    <cellStyle name="40 % - Accent4 2 6 3" xfId="601"/>
    <cellStyle name="40 % - Accent4 2 6 3 2" xfId="1392"/>
    <cellStyle name="40 % - Accent4 2 6 3 2 2" xfId="7680"/>
    <cellStyle name="40 % - Accent4 2 6 3 3" xfId="2177"/>
    <cellStyle name="40 % - Accent4 2 6 3 3 2" xfId="8465"/>
    <cellStyle name="40 % - Accent4 2 6 3 4" xfId="2962"/>
    <cellStyle name="40 % - Accent4 2 6 3 4 2" xfId="9250"/>
    <cellStyle name="40 % - Accent4 2 6 3 5" xfId="3751"/>
    <cellStyle name="40 % - Accent4 2 6 3 5 2" xfId="10039"/>
    <cellStyle name="40 % - Accent4 2 6 3 6" xfId="4540"/>
    <cellStyle name="40 % - Accent4 2 6 3 6 2" xfId="10825"/>
    <cellStyle name="40 % - Accent4 2 6 3 7" xfId="5326"/>
    <cellStyle name="40 % - Accent4 2 6 3 7 2" xfId="11611"/>
    <cellStyle name="40 % - Accent4 2 6 3 8" xfId="6110"/>
    <cellStyle name="40 % - Accent4 2 6 3 8 2" xfId="12395"/>
    <cellStyle name="40 % - Accent4 2 6 3 9" xfId="6895"/>
    <cellStyle name="40 % - Accent4 2 6 4" xfId="1000"/>
    <cellStyle name="40 % - Accent4 2 6 4 2" xfId="7288"/>
    <cellStyle name="40 % - Accent4 2 6 5" xfId="1785"/>
    <cellStyle name="40 % - Accent4 2 6 5 2" xfId="8073"/>
    <cellStyle name="40 % - Accent4 2 6 6" xfId="2570"/>
    <cellStyle name="40 % - Accent4 2 6 6 2" xfId="8858"/>
    <cellStyle name="40 % - Accent4 2 6 7" xfId="3359"/>
    <cellStyle name="40 % - Accent4 2 6 7 2" xfId="9647"/>
    <cellStyle name="40 % - Accent4 2 6 8" xfId="4148"/>
    <cellStyle name="40 % - Accent4 2 6 8 2" xfId="10433"/>
    <cellStyle name="40 % - Accent4 2 6 9" xfId="4934"/>
    <cellStyle name="40 % - Accent4 2 6 9 2" xfId="11219"/>
    <cellStyle name="40 % - Accent4 2 7" xfId="232"/>
    <cellStyle name="40 % - Accent4 2 7 10" xfId="5746"/>
    <cellStyle name="40 % - Accent4 2 7 10 2" xfId="12031"/>
    <cellStyle name="40 % - Accent4 2 7 11" xfId="6531"/>
    <cellStyle name="40 % - Accent4 2 7 2" xfId="428"/>
    <cellStyle name="40 % - Accent4 2 7 2 10" xfId="6727"/>
    <cellStyle name="40 % - Accent4 2 7 2 2" xfId="825"/>
    <cellStyle name="40 % - Accent4 2 7 2 2 2" xfId="1616"/>
    <cellStyle name="40 % - Accent4 2 7 2 2 2 2" xfId="7904"/>
    <cellStyle name="40 % - Accent4 2 7 2 2 3" xfId="2401"/>
    <cellStyle name="40 % - Accent4 2 7 2 2 3 2" xfId="8689"/>
    <cellStyle name="40 % - Accent4 2 7 2 2 4" xfId="3186"/>
    <cellStyle name="40 % - Accent4 2 7 2 2 4 2" xfId="9474"/>
    <cellStyle name="40 % - Accent4 2 7 2 2 5" xfId="3975"/>
    <cellStyle name="40 % - Accent4 2 7 2 2 5 2" xfId="10263"/>
    <cellStyle name="40 % - Accent4 2 7 2 2 6" xfId="4764"/>
    <cellStyle name="40 % - Accent4 2 7 2 2 6 2" xfId="11049"/>
    <cellStyle name="40 % - Accent4 2 7 2 2 7" xfId="5550"/>
    <cellStyle name="40 % - Accent4 2 7 2 2 7 2" xfId="11835"/>
    <cellStyle name="40 % - Accent4 2 7 2 2 8" xfId="6334"/>
    <cellStyle name="40 % - Accent4 2 7 2 2 8 2" xfId="12619"/>
    <cellStyle name="40 % - Accent4 2 7 2 2 9" xfId="7119"/>
    <cellStyle name="40 % - Accent4 2 7 2 3" xfId="1224"/>
    <cellStyle name="40 % - Accent4 2 7 2 3 2" xfId="7512"/>
    <cellStyle name="40 % - Accent4 2 7 2 4" xfId="2009"/>
    <cellStyle name="40 % - Accent4 2 7 2 4 2" xfId="8297"/>
    <cellStyle name="40 % - Accent4 2 7 2 5" xfId="2794"/>
    <cellStyle name="40 % - Accent4 2 7 2 5 2" xfId="9082"/>
    <cellStyle name="40 % - Accent4 2 7 2 6" xfId="3583"/>
    <cellStyle name="40 % - Accent4 2 7 2 6 2" xfId="9871"/>
    <cellStyle name="40 % - Accent4 2 7 2 7" xfId="4372"/>
    <cellStyle name="40 % - Accent4 2 7 2 7 2" xfId="10657"/>
    <cellStyle name="40 % - Accent4 2 7 2 8" xfId="5158"/>
    <cellStyle name="40 % - Accent4 2 7 2 8 2" xfId="11443"/>
    <cellStyle name="40 % - Accent4 2 7 2 9" xfId="5942"/>
    <cellStyle name="40 % - Accent4 2 7 2 9 2" xfId="12227"/>
    <cellStyle name="40 % - Accent4 2 7 3" xfId="629"/>
    <cellStyle name="40 % - Accent4 2 7 3 2" xfId="1420"/>
    <cellStyle name="40 % - Accent4 2 7 3 2 2" xfId="7708"/>
    <cellStyle name="40 % - Accent4 2 7 3 3" xfId="2205"/>
    <cellStyle name="40 % - Accent4 2 7 3 3 2" xfId="8493"/>
    <cellStyle name="40 % - Accent4 2 7 3 4" xfId="2990"/>
    <cellStyle name="40 % - Accent4 2 7 3 4 2" xfId="9278"/>
    <cellStyle name="40 % - Accent4 2 7 3 5" xfId="3779"/>
    <cellStyle name="40 % - Accent4 2 7 3 5 2" xfId="10067"/>
    <cellStyle name="40 % - Accent4 2 7 3 6" xfId="4568"/>
    <cellStyle name="40 % - Accent4 2 7 3 6 2" xfId="10853"/>
    <cellStyle name="40 % - Accent4 2 7 3 7" xfId="5354"/>
    <cellStyle name="40 % - Accent4 2 7 3 7 2" xfId="11639"/>
    <cellStyle name="40 % - Accent4 2 7 3 8" xfId="6138"/>
    <cellStyle name="40 % - Accent4 2 7 3 8 2" xfId="12423"/>
    <cellStyle name="40 % - Accent4 2 7 3 9" xfId="6923"/>
    <cellStyle name="40 % - Accent4 2 7 4" xfId="1028"/>
    <cellStyle name="40 % - Accent4 2 7 4 2" xfId="7316"/>
    <cellStyle name="40 % - Accent4 2 7 5" xfId="1813"/>
    <cellStyle name="40 % - Accent4 2 7 5 2" xfId="8101"/>
    <cellStyle name="40 % - Accent4 2 7 6" xfId="2598"/>
    <cellStyle name="40 % - Accent4 2 7 6 2" xfId="8886"/>
    <cellStyle name="40 % - Accent4 2 7 7" xfId="3387"/>
    <cellStyle name="40 % - Accent4 2 7 7 2" xfId="9675"/>
    <cellStyle name="40 % - Accent4 2 7 8" xfId="4176"/>
    <cellStyle name="40 % - Accent4 2 7 8 2" xfId="10461"/>
    <cellStyle name="40 % - Accent4 2 7 9" xfId="4962"/>
    <cellStyle name="40 % - Accent4 2 7 9 2" xfId="11247"/>
    <cellStyle name="40 % - Accent4 2 8" xfId="260"/>
    <cellStyle name="40 % - Accent4 2 8 10" xfId="5774"/>
    <cellStyle name="40 % - Accent4 2 8 10 2" xfId="12059"/>
    <cellStyle name="40 % - Accent4 2 8 11" xfId="6559"/>
    <cellStyle name="40 % - Accent4 2 8 2" xfId="456"/>
    <cellStyle name="40 % - Accent4 2 8 2 10" xfId="6755"/>
    <cellStyle name="40 % - Accent4 2 8 2 2" xfId="853"/>
    <cellStyle name="40 % - Accent4 2 8 2 2 2" xfId="1644"/>
    <cellStyle name="40 % - Accent4 2 8 2 2 2 2" xfId="7932"/>
    <cellStyle name="40 % - Accent4 2 8 2 2 3" xfId="2429"/>
    <cellStyle name="40 % - Accent4 2 8 2 2 3 2" xfId="8717"/>
    <cellStyle name="40 % - Accent4 2 8 2 2 4" xfId="3214"/>
    <cellStyle name="40 % - Accent4 2 8 2 2 4 2" xfId="9502"/>
    <cellStyle name="40 % - Accent4 2 8 2 2 5" xfId="4003"/>
    <cellStyle name="40 % - Accent4 2 8 2 2 5 2" xfId="10291"/>
    <cellStyle name="40 % - Accent4 2 8 2 2 6" xfId="4792"/>
    <cellStyle name="40 % - Accent4 2 8 2 2 6 2" xfId="11077"/>
    <cellStyle name="40 % - Accent4 2 8 2 2 7" xfId="5578"/>
    <cellStyle name="40 % - Accent4 2 8 2 2 7 2" xfId="11863"/>
    <cellStyle name="40 % - Accent4 2 8 2 2 8" xfId="6362"/>
    <cellStyle name="40 % - Accent4 2 8 2 2 8 2" xfId="12647"/>
    <cellStyle name="40 % - Accent4 2 8 2 2 9" xfId="7147"/>
    <cellStyle name="40 % - Accent4 2 8 2 3" xfId="1252"/>
    <cellStyle name="40 % - Accent4 2 8 2 3 2" xfId="7540"/>
    <cellStyle name="40 % - Accent4 2 8 2 4" xfId="2037"/>
    <cellStyle name="40 % - Accent4 2 8 2 4 2" xfId="8325"/>
    <cellStyle name="40 % - Accent4 2 8 2 5" xfId="2822"/>
    <cellStyle name="40 % - Accent4 2 8 2 5 2" xfId="9110"/>
    <cellStyle name="40 % - Accent4 2 8 2 6" xfId="3611"/>
    <cellStyle name="40 % - Accent4 2 8 2 6 2" xfId="9899"/>
    <cellStyle name="40 % - Accent4 2 8 2 7" xfId="4400"/>
    <cellStyle name="40 % - Accent4 2 8 2 7 2" xfId="10685"/>
    <cellStyle name="40 % - Accent4 2 8 2 8" xfId="5186"/>
    <cellStyle name="40 % - Accent4 2 8 2 8 2" xfId="11471"/>
    <cellStyle name="40 % - Accent4 2 8 2 9" xfId="5970"/>
    <cellStyle name="40 % - Accent4 2 8 2 9 2" xfId="12255"/>
    <cellStyle name="40 % - Accent4 2 8 3" xfId="657"/>
    <cellStyle name="40 % - Accent4 2 8 3 2" xfId="1448"/>
    <cellStyle name="40 % - Accent4 2 8 3 2 2" xfId="7736"/>
    <cellStyle name="40 % - Accent4 2 8 3 3" xfId="2233"/>
    <cellStyle name="40 % - Accent4 2 8 3 3 2" xfId="8521"/>
    <cellStyle name="40 % - Accent4 2 8 3 4" xfId="3018"/>
    <cellStyle name="40 % - Accent4 2 8 3 4 2" xfId="9306"/>
    <cellStyle name="40 % - Accent4 2 8 3 5" xfId="3807"/>
    <cellStyle name="40 % - Accent4 2 8 3 5 2" xfId="10095"/>
    <cellStyle name="40 % - Accent4 2 8 3 6" xfId="4596"/>
    <cellStyle name="40 % - Accent4 2 8 3 6 2" xfId="10881"/>
    <cellStyle name="40 % - Accent4 2 8 3 7" xfId="5382"/>
    <cellStyle name="40 % - Accent4 2 8 3 7 2" xfId="11667"/>
    <cellStyle name="40 % - Accent4 2 8 3 8" xfId="6166"/>
    <cellStyle name="40 % - Accent4 2 8 3 8 2" xfId="12451"/>
    <cellStyle name="40 % - Accent4 2 8 3 9" xfId="6951"/>
    <cellStyle name="40 % - Accent4 2 8 4" xfId="1056"/>
    <cellStyle name="40 % - Accent4 2 8 4 2" xfId="7344"/>
    <cellStyle name="40 % - Accent4 2 8 5" xfId="1841"/>
    <cellStyle name="40 % - Accent4 2 8 5 2" xfId="8129"/>
    <cellStyle name="40 % - Accent4 2 8 6" xfId="2626"/>
    <cellStyle name="40 % - Accent4 2 8 6 2" xfId="8914"/>
    <cellStyle name="40 % - Accent4 2 8 7" xfId="3415"/>
    <cellStyle name="40 % - Accent4 2 8 7 2" xfId="9703"/>
    <cellStyle name="40 % - Accent4 2 8 8" xfId="4204"/>
    <cellStyle name="40 % - Accent4 2 8 8 2" xfId="10489"/>
    <cellStyle name="40 % - Accent4 2 8 9" xfId="4990"/>
    <cellStyle name="40 % - Accent4 2 8 9 2" xfId="11275"/>
    <cellStyle name="40 % - Accent4 2 9" xfId="288"/>
    <cellStyle name="40 % - Accent4 2 9 10" xfId="6587"/>
    <cellStyle name="40 % - Accent4 2 9 2" xfId="685"/>
    <cellStyle name="40 % - Accent4 2 9 2 2" xfId="1476"/>
    <cellStyle name="40 % - Accent4 2 9 2 2 2" xfId="7764"/>
    <cellStyle name="40 % - Accent4 2 9 2 3" xfId="2261"/>
    <cellStyle name="40 % - Accent4 2 9 2 3 2" xfId="8549"/>
    <cellStyle name="40 % - Accent4 2 9 2 4" xfId="3046"/>
    <cellStyle name="40 % - Accent4 2 9 2 4 2" xfId="9334"/>
    <cellStyle name="40 % - Accent4 2 9 2 5" xfId="3835"/>
    <cellStyle name="40 % - Accent4 2 9 2 5 2" xfId="10123"/>
    <cellStyle name="40 % - Accent4 2 9 2 6" xfId="4624"/>
    <cellStyle name="40 % - Accent4 2 9 2 6 2" xfId="10909"/>
    <cellStyle name="40 % - Accent4 2 9 2 7" xfId="5410"/>
    <cellStyle name="40 % - Accent4 2 9 2 7 2" xfId="11695"/>
    <cellStyle name="40 % - Accent4 2 9 2 8" xfId="6194"/>
    <cellStyle name="40 % - Accent4 2 9 2 8 2" xfId="12479"/>
    <cellStyle name="40 % - Accent4 2 9 2 9" xfId="6979"/>
    <cellStyle name="40 % - Accent4 2 9 3" xfId="1084"/>
    <cellStyle name="40 % - Accent4 2 9 3 2" xfId="7372"/>
    <cellStyle name="40 % - Accent4 2 9 4" xfId="1869"/>
    <cellStyle name="40 % - Accent4 2 9 4 2" xfId="8157"/>
    <cellStyle name="40 % - Accent4 2 9 5" xfId="2654"/>
    <cellStyle name="40 % - Accent4 2 9 5 2" xfId="8942"/>
    <cellStyle name="40 % - Accent4 2 9 6" xfId="3443"/>
    <cellStyle name="40 % - Accent4 2 9 6 2" xfId="9731"/>
    <cellStyle name="40 % - Accent4 2 9 7" xfId="4232"/>
    <cellStyle name="40 % - Accent4 2 9 7 2" xfId="10517"/>
    <cellStyle name="40 % - Accent4 2 9 8" xfId="5018"/>
    <cellStyle name="40 % - Accent4 2 9 8 2" xfId="11303"/>
    <cellStyle name="40 % - Accent4 2 9 9" xfId="5802"/>
    <cellStyle name="40 % - Accent4 2 9 9 2" xfId="12087"/>
    <cellStyle name="40 % - Accent5" xfId="21" builtinId="47" customBuiltin="1"/>
    <cellStyle name="40 % - Accent5 2" xfId="22"/>
    <cellStyle name="40 % - Accent5 2 10" xfId="490"/>
    <cellStyle name="40 % - Accent5 2 10 2" xfId="1281"/>
    <cellStyle name="40 % - Accent5 2 10 2 2" xfId="7569"/>
    <cellStyle name="40 % - Accent5 2 10 3" xfId="2066"/>
    <cellStyle name="40 % - Accent5 2 10 3 2" xfId="8354"/>
    <cellStyle name="40 % - Accent5 2 10 4" xfId="2851"/>
    <cellStyle name="40 % - Accent5 2 10 4 2" xfId="9139"/>
    <cellStyle name="40 % - Accent5 2 10 5" xfId="3640"/>
    <cellStyle name="40 % - Accent5 2 10 5 2" xfId="9928"/>
    <cellStyle name="40 % - Accent5 2 10 6" xfId="4429"/>
    <cellStyle name="40 % - Accent5 2 10 6 2" xfId="10714"/>
    <cellStyle name="40 % - Accent5 2 10 7" xfId="5215"/>
    <cellStyle name="40 % - Accent5 2 10 7 2" xfId="11500"/>
    <cellStyle name="40 % - Accent5 2 10 8" xfId="5999"/>
    <cellStyle name="40 % - Accent5 2 10 8 2" xfId="12284"/>
    <cellStyle name="40 % - Accent5 2 10 9" xfId="6784"/>
    <cellStyle name="40 % - Accent5 2 11" xfId="889"/>
    <cellStyle name="40 % - Accent5 2 11 2" xfId="7177"/>
    <cellStyle name="40 % - Accent5 2 12" xfId="1674"/>
    <cellStyle name="40 % - Accent5 2 12 2" xfId="7962"/>
    <cellStyle name="40 % - Accent5 2 13" xfId="2459"/>
    <cellStyle name="40 % - Accent5 2 13 2" xfId="8747"/>
    <cellStyle name="40 % - Accent5 2 14" xfId="3248"/>
    <cellStyle name="40 % - Accent5 2 14 2" xfId="9536"/>
    <cellStyle name="40 % - Accent5 2 15" xfId="4037"/>
    <cellStyle name="40 % - Accent5 2 15 2" xfId="10322"/>
    <cellStyle name="40 % - Accent5 2 16" xfId="4823"/>
    <cellStyle name="40 % - Accent5 2 16 2" xfId="11108"/>
    <cellStyle name="40 % - Accent5 2 17" xfId="5607"/>
    <cellStyle name="40 % - Accent5 2 17 2" xfId="11892"/>
    <cellStyle name="40 % - Accent5 2 18" xfId="6392"/>
    <cellStyle name="40 % - Accent5 2 2" xfId="104"/>
    <cellStyle name="40 % - Accent5 2 2 10" xfId="903"/>
    <cellStyle name="40 % - Accent5 2 2 10 2" xfId="7191"/>
    <cellStyle name="40 % - Accent5 2 2 11" xfId="1688"/>
    <cellStyle name="40 % - Accent5 2 2 11 2" xfId="7976"/>
    <cellStyle name="40 % - Accent5 2 2 12" xfId="2473"/>
    <cellStyle name="40 % - Accent5 2 2 12 2" xfId="8761"/>
    <cellStyle name="40 % - Accent5 2 2 13" xfId="3262"/>
    <cellStyle name="40 % - Accent5 2 2 13 2" xfId="9550"/>
    <cellStyle name="40 % - Accent5 2 2 14" xfId="4051"/>
    <cellStyle name="40 % - Accent5 2 2 14 2" xfId="10336"/>
    <cellStyle name="40 % - Accent5 2 2 15" xfId="4837"/>
    <cellStyle name="40 % - Accent5 2 2 15 2" xfId="11122"/>
    <cellStyle name="40 % - Accent5 2 2 16" xfId="5621"/>
    <cellStyle name="40 % - Accent5 2 2 16 2" xfId="11906"/>
    <cellStyle name="40 % - Accent5 2 2 17" xfId="6406"/>
    <cellStyle name="40 % - Accent5 2 2 2" xfId="135"/>
    <cellStyle name="40 % - Accent5 2 2 2 10" xfId="5649"/>
    <cellStyle name="40 % - Accent5 2 2 2 10 2" xfId="11934"/>
    <cellStyle name="40 % - Accent5 2 2 2 11" xfId="6434"/>
    <cellStyle name="40 % - Accent5 2 2 2 2" xfId="331"/>
    <cellStyle name="40 % - Accent5 2 2 2 2 10" xfId="6630"/>
    <cellStyle name="40 % - Accent5 2 2 2 2 2" xfId="728"/>
    <cellStyle name="40 % - Accent5 2 2 2 2 2 2" xfId="1519"/>
    <cellStyle name="40 % - Accent5 2 2 2 2 2 2 2" xfId="7807"/>
    <cellStyle name="40 % - Accent5 2 2 2 2 2 3" xfId="2304"/>
    <cellStyle name="40 % - Accent5 2 2 2 2 2 3 2" xfId="8592"/>
    <cellStyle name="40 % - Accent5 2 2 2 2 2 4" xfId="3089"/>
    <cellStyle name="40 % - Accent5 2 2 2 2 2 4 2" xfId="9377"/>
    <cellStyle name="40 % - Accent5 2 2 2 2 2 5" xfId="3878"/>
    <cellStyle name="40 % - Accent5 2 2 2 2 2 5 2" xfId="10166"/>
    <cellStyle name="40 % - Accent5 2 2 2 2 2 6" xfId="4667"/>
    <cellStyle name="40 % - Accent5 2 2 2 2 2 6 2" xfId="10952"/>
    <cellStyle name="40 % - Accent5 2 2 2 2 2 7" xfId="5453"/>
    <cellStyle name="40 % - Accent5 2 2 2 2 2 7 2" xfId="11738"/>
    <cellStyle name="40 % - Accent5 2 2 2 2 2 8" xfId="6237"/>
    <cellStyle name="40 % - Accent5 2 2 2 2 2 8 2" xfId="12522"/>
    <cellStyle name="40 % - Accent5 2 2 2 2 2 9" xfId="7022"/>
    <cellStyle name="40 % - Accent5 2 2 2 2 3" xfId="1127"/>
    <cellStyle name="40 % - Accent5 2 2 2 2 3 2" xfId="7415"/>
    <cellStyle name="40 % - Accent5 2 2 2 2 4" xfId="1912"/>
    <cellStyle name="40 % - Accent5 2 2 2 2 4 2" xfId="8200"/>
    <cellStyle name="40 % - Accent5 2 2 2 2 5" xfId="2697"/>
    <cellStyle name="40 % - Accent5 2 2 2 2 5 2" xfId="8985"/>
    <cellStyle name="40 % - Accent5 2 2 2 2 6" xfId="3486"/>
    <cellStyle name="40 % - Accent5 2 2 2 2 6 2" xfId="9774"/>
    <cellStyle name="40 % - Accent5 2 2 2 2 7" xfId="4275"/>
    <cellStyle name="40 % - Accent5 2 2 2 2 7 2" xfId="10560"/>
    <cellStyle name="40 % - Accent5 2 2 2 2 8" xfId="5061"/>
    <cellStyle name="40 % - Accent5 2 2 2 2 8 2" xfId="11346"/>
    <cellStyle name="40 % - Accent5 2 2 2 2 9" xfId="5845"/>
    <cellStyle name="40 % - Accent5 2 2 2 2 9 2" xfId="12130"/>
    <cellStyle name="40 % - Accent5 2 2 2 3" xfId="532"/>
    <cellStyle name="40 % - Accent5 2 2 2 3 2" xfId="1323"/>
    <cellStyle name="40 % - Accent5 2 2 2 3 2 2" xfId="7611"/>
    <cellStyle name="40 % - Accent5 2 2 2 3 3" xfId="2108"/>
    <cellStyle name="40 % - Accent5 2 2 2 3 3 2" xfId="8396"/>
    <cellStyle name="40 % - Accent5 2 2 2 3 4" xfId="2893"/>
    <cellStyle name="40 % - Accent5 2 2 2 3 4 2" xfId="9181"/>
    <cellStyle name="40 % - Accent5 2 2 2 3 5" xfId="3682"/>
    <cellStyle name="40 % - Accent5 2 2 2 3 5 2" xfId="9970"/>
    <cellStyle name="40 % - Accent5 2 2 2 3 6" xfId="4471"/>
    <cellStyle name="40 % - Accent5 2 2 2 3 6 2" xfId="10756"/>
    <cellStyle name="40 % - Accent5 2 2 2 3 7" xfId="5257"/>
    <cellStyle name="40 % - Accent5 2 2 2 3 7 2" xfId="11542"/>
    <cellStyle name="40 % - Accent5 2 2 2 3 8" xfId="6041"/>
    <cellStyle name="40 % - Accent5 2 2 2 3 8 2" xfId="12326"/>
    <cellStyle name="40 % - Accent5 2 2 2 3 9" xfId="6826"/>
    <cellStyle name="40 % - Accent5 2 2 2 4" xfId="931"/>
    <cellStyle name="40 % - Accent5 2 2 2 4 2" xfId="7219"/>
    <cellStyle name="40 % - Accent5 2 2 2 5" xfId="1716"/>
    <cellStyle name="40 % - Accent5 2 2 2 5 2" xfId="8004"/>
    <cellStyle name="40 % - Accent5 2 2 2 6" xfId="2501"/>
    <cellStyle name="40 % - Accent5 2 2 2 6 2" xfId="8789"/>
    <cellStyle name="40 % - Accent5 2 2 2 7" xfId="3290"/>
    <cellStyle name="40 % - Accent5 2 2 2 7 2" xfId="9578"/>
    <cellStyle name="40 % - Accent5 2 2 2 8" xfId="4079"/>
    <cellStyle name="40 % - Accent5 2 2 2 8 2" xfId="10364"/>
    <cellStyle name="40 % - Accent5 2 2 2 9" xfId="4865"/>
    <cellStyle name="40 % - Accent5 2 2 2 9 2" xfId="11150"/>
    <cellStyle name="40 % - Accent5 2 2 3" xfId="163"/>
    <cellStyle name="40 % - Accent5 2 2 3 10" xfId="5677"/>
    <cellStyle name="40 % - Accent5 2 2 3 10 2" xfId="11962"/>
    <cellStyle name="40 % - Accent5 2 2 3 11" xfId="6462"/>
    <cellStyle name="40 % - Accent5 2 2 3 2" xfId="359"/>
    <cellStyle name="40 % - Accent5 2 2 3 2 10" xfId="6658"/>
    <cellStyle name="40 % - Accent5 2 2 3 2 2" xfId="756"/>
    <cellStyle name="40 % - Accent5 2 2 3 2 2 2" xfId="1547"/>
    <cellStyle name="40 % - Accent5 2 2 3 2 2 2 2" xfId="7835"/>
    <cellStyle name="40 % - Accent5 2 2 3 2 2 3" xfId="2332"/>
    <cellStyle name="40 % - Accent5 2 2 3 2 2 3 2" xfId="8620"/>
    <cellStyle name="40 % - Accent5 2 2 3 2 2 4" xfId="3117"/>
    <cellStyle name="40 % - Accent5 2 2 3 2 2 4 2" xfId="9405"/>
    <cellStyle name="40 % - Accent5 2 2 3 2 2 5" xfId="3906"/>
    <cellStyle name="40 % - Accent5 2 2 3 2 2 5 2" xfId="10194"/>
    <cellStyle name="40 % - Accent5 2 2 3 2 2 6" xfId="4695"/>
    <cellStyle name="40 % - Accent5 2 2 3 2 2 6 2" xfId="10980"/>
    <cellStyle name="40 % - Accent5 2 2 3 2 2 7" xfId="5481"/>
    <cellStyle name="40 % - Accent5 2 2 3 2 2 7 2" xfId="11766"/>
    <cellStyle name="40 % - Accent5 2 2 3 2 2 8" xfId="6265"/>
    <cellStyle name="40 % - Accent5 2 2 3 2 2 8 2" xfId="12550"/>
    <cellStyle name="40 % - Accent5 2 2 3 2 2 9" xfId="7050"/>
    <cellStyle name="40 % - Accent5 2 2 3 2 3" xfId="1155"/>
    <cellStyle name="40 % - Accent5 2 2 3 2 3 2" xfId="7443"/>
    <cellStyle name="40 % - Accent5 2 2 3 2 4" xfId="1940"/>
    <cellStyle name="40 % - Accent5 2 2 3 2 4 2" xfId="8228"/>
    <cellStyle name="40 % - Accent5 2 2 3 2 5" xfId="2725"/>
    <cellStyle name="40 % - Accent5 2 2 3 2 5 2" xfId="9013"/>
    <cellStyle name="40 % - Accent5 2 2 3 2 6" xfId="3514"/>
    <cellStyle name="40 % - Accent5 2 2 3 2 6 2" xfId="9802"/>
    <cellStyle name="40 % - Accent5 2 2 3 2 7" xfId="4303"/>
    <cellStyle name="40 % - Accent5 2 2 3 2 7 2" xfId="10588"/>
    <cellStyle name="40 % - Accent5 2 2 3 2 8" xfId="5089"/>
    <cellStyle name="40 % - Accent5 2 2 3 2 8 2" xfId="11374"/>
    <cellStyle name="40 % - Accent5 2 2 3 2 9" xfId="5873"/>
    <cellStyle name="40 % - Accent5 2 2 3 2 9 2" xfId="12158"/>
    <cellStyle name="40 % - Accent5 2 2 3 3" xfId="560"/>
    <cellStyle name="40 % - Accent5 2 2 3 3 2" xfId="1351"/>
    <cellStyle name="40 % - Accent5 2 2 3 3 2 2" xfId="7639"/>
    <cellStyle name="40 % - Accent5 2 2 3 3 3" xfId="2136"/>
    <cellStyle name="40 % - Accent5 2 2 3 3 3 2" xfId="8424"/>
    <cellStyle name="40 % - Accent5 2 2 3 3 4" xfId="2921"/>
    <cellStyle name="40 % - Accent5 2 2 3 3 4 2" xfId="9209"/>
    <cellStyle name="40 % - Accent5 2 2 3 3 5" xfId="3710"/>
    <cellStyle name="40 % - Accent5 2 2 3 3 5 2" xfId="9998"/>
    <cellStyle name="40 % - Accent5 2 2 3 3 6" xfId="4499"/>
    <cellStyle name="40 % - Accent5 2 2 3 3 6 2" xfId="10784"/>
    <cellStyle name="40 % - Accent5 2 2 3 3 7" xfId="5285"/>
    <cellStyle name="40 % - Accent5 2 2 3 3 7 2" xfId="11570"/>
    <cellStyle name="40 % - Accent5 2 2 3 3 8" xfId="6069"/>
    <cellStyle name="40 % - Accent5 2 2 3 3 8 2" xfId="12354"/>
    <cellStyle name="40 % - Accent5 2 2 3 3 9" xfId="6854"/>
    <cellStyle name="40 % - Accent5 2 2 3 4" xfId="959"/>
    <cellStyle name="40 % - Accent5 2 2 3 4 2" xfId="7247"/>
    <cellStyle name="40 % - Accent5 2 2 3 5" xfId="1744"/>
    <cellStyle name="40 % - Accent5 2 2 3 5 2" xfId="8032"/>
    <cellStyle name="40 % - Accent5 2 2 3 6" xfId="2529"/>
    <cellStyle name="40 % - Accent5 2 2 3 6 2" xfId="8817"/>
    <cellStyle name="40 % - Accent5 2 2 3 7" xfId="3318"/>
    <cellStyle name="40 % - Accent5 2 2 3 7 2" xfId="9606"/>
    <cellStyle name="40 % - Accent5 2 2 3 8" xfId="4107"/>
    <cellStyle name="40 % - Accent5 2 2 3 8 2" xfId="10392"/>
    <cellStyle name="40 % - Accent5 2 2 3 9" xfId="4893"/>
    <cellStyle name="40 % - Accent5 2 2 3 9 2" xfId="11178"/>
    <cellStyle name="40 % - Accent5 2 2 4" xfId="191"/>
    <cellStyle name="40 % - Accent5 2 2 4 10" xfId="5705"/>
    <cellStyle name="40 % - Accent5 2 2 4 10 2" xfId="11990"/>
    <cellStyle name="40 % - Accent5 2 2 4 11" xfId="6490"/>
    <cellStyle name="40 % - Accent5 2 2 4 2" xfId="387"/>
    <cellStyle name="40 % - Accent5 2 2 4 2 10" xfId="6686"/>
    <cellStyle name="40 % - Accent5 2 2 4 2 2" xfId="784"/>
    <cellStyle name="40 % - Accent5 2 2 4 2 2 2" xfId="1575"/>
    <cellStyle name="40 % - Accent5 2 2 4 2 2 2 2" xfId="7863"/>
    <cellStyle name="40 % - Accent5 2 2 4 2 2 3" xfId="2360"/>
    <cellStyle name="40 % - Accent5 2 2 4 2 2 3 2" xfId="8648"/>
    <cellStyle name="40 % - Accent5 2 2 4 2 2 4" xfId="3145"/>
    <cellStyle name="40 % - Accent5 2 2 4 2 2 4 2" xfId="9433"/>
    <cellStyle name="40 % - Accent5 2 2 4 2 2 5" xfId="3934"/>
    <cellStyle name="40 % - Accent5 2 2 4 2 2 5 2" xfId="10222"/>
    <cellStyle name="40 % - Accent5 2 2 4 2 2 6" xfId="4723"/>
    <cellStyle name="40 % - Accent5 2 2 4 2 2 6 2" xfId="11008"/>
    <cellStyle name="40 % - Accent5 2 2 4 2 2 7" xfId="5509"/>
    <cellStyle name="40 % - Accent5 2 2 4 2 2 7 2" xfId="11794"/>
    <cellStyle name="40 % - Accent5 2 2 4 2 2 8" xfId="6293"/>
    <cellStyle name="40 % - Accent5 2 2 4 2 2 8 2" xfId="12578"/>
    <cellStyle name="40 % - Accent5 2 2 4 2 2 9" xfId="7078"/>
    <cellStyle name="40 % - Accent5 2 2 4 2 3" xfId="1183"/>
    <cellStyle name="40 % - Accent5 2 2 4 2 3 2" xfId="7471"/>
    <cellStyle name="40 % - Accent5 2 2 4 2 4" xfId="1968"/>
    <cellStyle name="40 % - Accent5 2 2 4 2 4 2" xfId="8256"/>
    <cellStyle name="40 % - Accent5 2 2 4 2 5" xfId="2753"/>
    <cellStyle name="40 % - Accent5 2 2 4 2 5 2" xfId="9041"/>
    <cellStyle name="40 % - Accent5 2 2 4 2 6" xfId="3542"/>
    <cellStyle name="40 % - Accent5 2 2 4 2 6 2" xfId="9830"/>
    <cellStyle name="40 % - Accent5 2 2 4 2 7" xfId="4331"/>
    <cellStyle name="40 % - Accent5 2 2 4 2 7 2" xfId="10616"/>
    <cellStyle name="40 % - Accent5 2 2 4 2 8" xfId="5117"/>
    <cellStyle name="40 % - Accent5 2 2 4 2 8 2" xfId="11402"/>
    <cellStyle name="40 % - Accent5 2 2 4 2 9" xfId="5901"/>
    <cellStyle name="40 % - Accent5 2 2 4 2 9 2" xfId="12186"/>
    <cellStyle name="40 % - Accent5 2 2 4 3" xfId="588"/>
    <cellStyle name="40 % - Accent5 2 2 4 3 2" xfId="1379"/>
    <cellStyle name="40 % - Accent5 2 2 4 3 2 2" xfId="7667"/>
    <cellStyle name="40 % - Accent5 2 2 4 3 3" xfId="2164"/>
    <cellStyle name="40 % - Accent5 2 2 4 3 3 2" xfId="8452"/>
    <cellStyle name="40 % - Accent5 2 2 4 3 4" xfId="2949"/>
    <cellStyle name="40 % - Accent5 2 2 4 3 4 2" xfId="9237"/>
    <cellStyle name="40 % - Accent5 2 2 4 3 5" xfId="3738"/>
    <cellStyle name="40 % - Accent5 2 2 4 3 5 2" xfId="10026"/>
    <cellStyle name="40 % - Accent5 2 2 4 3 6" xfId="4527"/>
    <cellStyle name="40 % - Accent5 2 2 4 3 6 2" xfId="10812"/>
    <cellStyle name="40 % - Accent5 2 2 4 3 7" xfId="5313"/>
    <cellStyle name="40 % - Accent5 2 2 4 3 7 2" xfId="11598"/>
    <cellStyle name="40 % - Accent5 2 2 4 3 8" xfId="6097"/>
    <cellStyle name="40 % - Accent5 2 2 4 3 8 2" xfId="12382"/>
    <cellStyle name="40 % - Accent5 2 2 4 3 9" xfId="6882"/>
    <cellStyle name="40 % - Accent5 2 2 4 4" xfId="987"/>
    <cellStyle name="40 % - Accent5 2 2 4 4 2" xfId="7275"/>
    <cellStyle name="40 % - Accent5 2 2 4 5" xfId="1772"/>
    <cellStyle name="40 % - Accent5 2 2 4 5 2" xfId="8060"/>
    <cellStyle name="40 % - Accent5 2 2 4 6" xfId="2557"/>
    <cellStyle name="40 % - Accent5 2 2 4 6 2" xfId="8845"/>
    <cellStyle name="40 % - Accent5 2 2 4 7" xfId="3346"/>
    <cellStyle name="40 % - Accent5 2 2 4 7 2" xfId="9634"/>
    <cellStyle name="40 % - Accent5 2 2 4 8" xfId="4135"/>
    <cellStyle name="40 % - Accent5 2 2 4 8 2" xfId="10420"/>
    <cellStyle name="40 % - Accent5 2 2 4 9" xfId="4921"/>
    <cellStyle name="40 % - Accent5 2 2 4 9 2" xfId="11206"/>
    <cellStyle name="40 % - Accent5 2 2 5" xfId="219"/>
    <cellStyle name="40 % - Accent5 2 2 5 10" xfId="5733"/>
    <cellStyle name="40 % - Accent5 2 2 5 10 2" xfId="12018"/>
    <cellStyle name="40 % - Accent5 2 2 5 11" xfId="6518"/>
    <cellStyle name="40 % - Accent5 2 2 5 2" xfId="415"/>
    <cellStyle name="40 % - Accent5 2 2 5 2 10" xfId="6714"/>
    <cellStyle name="40 % - Accent5 2 2 5 2 2" xfId="812"/>
    <cellStyle name="40 % - Accent5 2 2 5 2 2 2" xfId="1603"/>
    <cellStyle name="40 % - Accent5 2 2 5 2 2 2 2" xfId="7891"/>
    <cellStyle name="40 % - Accent5 2 2 5 2 2 3" xfId="2388"/>
    <cellStyle name="40 % - Accent5 2 2 5 2 2 3 2" xfId="8676"/>
    <cellStyle name="40 % - Accent5 2 2 5 2 2 4" xfId="3173"/>
    <cellStyle name="40 % - Accent5 2 2 5 2 2 4 2" xfId="9461"/>
    <cellStyle name="40 % - Accent5 2 2 5 2 2 5" xfId="3962"/>
    <cellStyle name="40 % - Accent5 2 2 5 2 2 5 2" xfId="10250"/>
    <cellStyle name="40 % - Accent5 2 2 5 2 2 6" xfId="4751"/>
    <cellStyle name="40 % - Accent5 2 2 5 2 2 6 2" xfId="11036"/>
    <cellStyle name="40 % - Accent5 2 2 5 2 2 7" xfId="5537"/>
    <cellStyle name="40 % - Accent5 2 2 5 2 2 7 2" xfId="11822"/>
    <cellStyle name="40 % - Accent5 2 2 5 2 2 8" xfId="6321"/>
    <cellStyle name="40 % - Accent5 2 2 5 2 2 8 2" xfId="12606"/>
    <cellStyle name="40 % - Accent5 2 2 5 2 2 9" xfId="7106"/>
    <cellStyle name="40 % - Accent5 2 2 5 2 3" xfId="1211"/>
    <cellStyle name="40 % - Accent5 2 2 5 2 3 2" xfId="7499"/>
    <cellStyle name="40 % - Accent5 2 2 5 2 4" xfId="1996"/>
    <cellStyle name="40 % - Accent5 2 2 5 2 4 2" xfId="8284"/>
    <cellStyle name="40 % - Accent5 2 2 5 2 5" xfId="2781"/>
    <cellStyle name="40 % - Accent5 2 2 5 2 5 2" xfId="9069"/>
    <cellStyle name="40 % - Accent5 2 2 5 2 6" xfId="3570"/>
    <cellStyle name="40 % - Accent5 2 2 5 2 6 2" xfId="9858"/>
    <cellStyle name="40 % - Accent5 2 2 5 2 7" xfId="4359"/>
    <cellStyle name="40 % - Accent5 2 2 5 2 7 2" xfId="10644"/>
    <cellStyle name="40 % - Accent5 2 2 5 2 8" xfId="5145"/>
    <cellStyle name="40 % - Accent5 2 2 5 2 8 2" xfId="11430"/>
    <cellStyle name="40 % - Accent5 2 2 5 2 9" xfId="5929"/>
    <cellStyle name="40 % - Accent5 2 2 5 2 9 2" xfId="12214"/>
    <cellStyle name="40 % - Accent5 2 2 5 3" xfId="616"/>
    <cellStyle name="40 % - Accent5 2 2 5 3 2" xfId="1407"/>
    <cellStyle name="40 % - Accent5 2 2 5 3 2 2" xfId="7695"/>
    <cellStyle name="40 % - Accent5 2 2 5 3 3" xfId="2192"/>
    <cellStyle name="40 % - Accent5 2 2 5 3 3 2" xfId="8480"/>
    <cellStyle name="40 % - Accent5 2 2 5 3 4" xfId="2977"/>
    <cellStyle name="40 % - Accent5 2 2 5 3 4 2" xfId="9265"/>
    <cellStyle name="40 % - Accent5 2 2 5 3 5" xfId="3766"/>
    <cellStyle name="40 % - Accent5 2 2 5 3 5 2" xfId="10054"/>
    <cellStyle name="40 % - Accent5 2 2 5 3 6" xfId="4555"/>
    <cellStyle name="40 % - Accent5 2 2 5 3 6 2" xfId="10840"/>
    <cellStyle name="40 % - Accent5 2 2 5 3 7" xfId="5341"/>
    <cellStyle name="40 % - Accent5 2 2 5 3 7 2" xfId="11626"/>
    <cellStyle name="40 % - Accent5 2 2 5 3 8" xfId="6125"/>
    <cellStyle name="40 % - Accent5 2 2 5 3 8 2" xfId="12410"/>
    <cellStyle name="40 % - Accent5 2 2 5 3 9" xfId="6910"/>
    <cellStyle name="40 % - Accent5 2 2 5 4" xfId="1015"/>
    <cellStyle name="40 % - Accent5 2 2 5 4 2" xfId="7303"/>
    <cellStyle name="40 % - Accent5 2 2 5 5" xfId="1800"/>
    <cellStyle name="40 % - Accent5 2 2 5 5 2" xfId="8088"/>
    <cellStyle name="40 % - Accent5 2 2 5 6" xfId="2585"/>
    <cellStyle name="40 % - Accent5 2 2 5 6 2" xfId="8873"/>
    <cellStyle name="40 % - Accent5 2 2 5 7" xfId="3374"/>
    <cellStyle name="40 % - Accent5 2 2 5 7 2" xfId="9662"/>
    <cellStyle name="40 % - Accent5 2 2 5 8" xfId="4163"/>
    <cellStyle name="40 % - Accent5 2 2 5 8 2" xfId="10448"/>
    <cellStyle name="40 % - Accent5 2 2 5 9" xfId="4949"/>
    <cellStyle name="40 % - Accent5 2 2 5 9 2" xfId="11234"/>
    <cellStyle name="40 % - Accent5 2 2 6" xfId="247"/>
    <cellStyle name="40 % - Accent5 2 2 6 10" xfId="5761"/>
    <cellStyle name="40 % - Accent5 2 2 6 10 2" xfId="12046"/>
    <cellStyle name="40 % - Accent5 2 2 6 11" xfId="6546"/>
    <cellStyle name="40 % - Accent5 2 2 6 2" xfId="443"/>
    <cellStyle name="40 % - Accent5 2 2 6 2 10" xfId="6742"/>
    <cellStyle name="40 % - Accent5 2 2 6 2 2" xfId="840"/>
    <cellStyle name="40 % - Accent5 2 2 6 2 2 2" xfId="1631"/>
    <cellStyle name="40 % - Accent5 2 2 6 2 2 2 2" xfId="7919"/>
    <cellStyle name="40 % - Accent5 2 2 6 2 2 3" xfId="2416"/>
    <cellStyle name="40 % - Accent5 2 2 6 2 2 3 2" xfId="8704"/>
    <cellStyle name="40 % - Accent5 2 2 6 2 2 4" xfId="3201"/>
    <cellStyle name="40 % - Accent5 2 2 6 2 2 4 2" xfId="9489"/>
    <cellStyle name="40 % - Accent5 2 2 6 2 2 5" xfId="3990"/>
    <cellStyle name="40 % - Accent5 2 2 6 2 2 5 2" xfId="10278"/>
    <cellStyle name="40 % - Accent5 2 2 6 2 2 6" xfId="4779"/>
    <cellStyle name="40 % - Accent5 2 2 6 2 2 6 2" xfId="11064"/>
    <cellStyle name="40 % - Accent5 2 2 6 2 2 7" xfId="5565"/>
    <cellStyle name="40 % - Accent5 2 2 6 2 2 7 2" xfId="11850"/>
    <cellStyle name="40 % - Accent5 2 2 6 2 2 8" xfId="6349"/>
    <cellStyle name="40 % - Accent5 2 2 6 2 2 8 2" xfId="12634"/>
    <cellStyle name="40 % - Accent5 2 2 6 2 2 9" xfId="7134"/>
    <cellStyle name="40 % - Accent5 2 2 6 2 3" xfId="1239"/>
    <cellStyle name="40 % - Accent5 2 2 6 2 3 2" xfId="7527"/>
    <cellStyle name="40 % - Accent5 2 2 6 2 4" xfId="2024"/>
    <cellStyle name="40 % - Accent5 2 2 6 2 4 2" xfId="8312"/>
    <cellStyle name="40 % - Accent5 2 2 6 2 5" xfId="2809"/>
    <cellStyle name="40 % - Accent5 2 2 6 2 5 2" xfId="9097"/>
    <cellStyle name="40 % - Accent5 2 2 6 2 6" xfId="3598"/>
    <cellStyle name="40 % - Accent5 2 2 6 2 6 2" xfId="9886"/>
    <cellStyle name="40 % - Accent5 2 2 6 2 7" xfId="4387"/>
    <cellStyle name="40 % - Accent5 2 2 6 2 7 2" xfId="10672"/>
    <cellStyle name="40 % - Accent5 2 2 6 2 8" xfId="5173"/>
    <cellStyle name="40 % - Accent5 2 2 6 2 8 2" xfId="11458"/>
    <cellStyle name="40 % - Accent5 2 2 6 2 9" xfId="5957"/>
    <cellStyle name="40 % - Accent5 2 2 6 2 9 2" xfId="12242"/>
    <cellStyle name="40 % - Accent5 2 2 6 3" xfId="644"/>
    <cellStyle name="40 % - Accent5 2 2 6 3 2" xfId="1435"/>
    <cellStyle name="40 % - Accent5 2 2 6 3 2 2" xfId="7723"/>
    <cellStyle name="40 % - Accent5 2 2 6 3 3" xfId="2220"/>
    <cellStyle name="40 % - Accent5 2 2 6 3 3 2" xfId="8508"/>
    <cellStyle name="40 % - Accent5 2 2 6 3 4" xfId="3005"/>
    <cellStyle name="40 % - Accent5 2 2 6 3 4 2" xfId="9293"/>
    <cellStyle name="40 % - Accent5 2 2 6 3 5" xfId="3794"/>
    <cellStyle name="40 % - Accent5 2 2 6 3 5 2" xfId="10082"/>
    <cellStyle name="40 % - Accent5 2 2 6 3 6" xfId="4583"/>
    <cellStyle name="40 % - Accent5 2 2 6 3 6 2" xfId="10868"/>
    <cellStyle name="40 % - Accent5 2 2 6 3 7" xfId="5369"/>
    <cellStyle name="40 % - Accent5 2 2 6 3 7 2" xfId="11654"/>
    <cellStyle name="40 % - Accent5 2 2 6 3 8" xfId="6153"/>
    <cellStyle name="40 % - Accent5 2 2 6 3 8 2" xfId="12438"/>
    <cellStyle name="40 % - Accent5 2 2 6 3 9" xfId="6938"/>
    <cellStyle name="40 % - Accent5 2 2 6 4" xfId="1043"/>
    <cellStyle name="40 % - Accent5 2 2 6 4 2" xfId="7331"/>
    <cellStyle name="40 % - Accent5 2 2 6 5" xfId="1828"/>
    <cellStyle name="40 % - Accent5 2 2 6 5 2" xfId="8116"/>
    <cellStyle name="40 % - Accent5 2 2 6 6" xfId="2613"/>
    <cellStyle name="40 % - Accent5 2 2 6 6 2" xfId="8901"/>
    <cellStyle name="40 % - Accent5 2 2 6 7" xfId="3402"/>
    <cellStyle name="40 % - Accent5 2 2 6 7 2" xfId="9690"/>
    <cellStyle name="40 % - Accent5 2 2 6 8" xfId="4191"/>
    <cellStyle name="40 % - Accent5 2 2 6 8 2" xfId="10476"/>
    <cellStyle name="40 % - Accent5 2 2 6 9" xfId="4977"/>
    <cellStyle name="40 % - Accent5 2 2 6 9 2" xfId="11262"/>
    <cellStyle name="40 % - Accent5 2 2 7" xfId="275"/>
    <cellStyle name="40 % - Accent5 2 2 7 10" xfId="5789"/>
    <cellStyle name="40 % - Accent5 2 2 7 10 2" xfId="12074"/>
    <cellStyle name="40 % - Accent5 2 2 7 11" xfId="6574"/>
    <cellStyle name="40 % - Accent5 2 2 7 2" xfId="471"/>
    <cellStyle name="40 % - Accent5 2 2 7 2 10" xfId="6770"/>
    <cellStyle name="40 % - Accent5 2 2 7 2 2" xfId="868"/>
    <cellStyle name="40 % - Accent5 2 2 7 2 2 2" xfId="1659"/>
    <cellStyle name="40 % - Accent5 2 2 7 2 2 2 2" xfId="7947"/>
    <cellStyle name="40 % - Accent5 2 2 7 2 2 3" xfId="2444"/>
    <cellStyle name="40 % - Accent5 2 2 7 2 2 3 2" xfId="8732"/>
    <cellStyle name="40 % - Accent5 2 2 7 2 2 4" xfId="3229"/>
    <cellStyle name="40 % - Accent5 2 2 7 2 2 4 2" xfId="9517"/>
    <cellStyle name="40 % - Accent5 2 2 7 2 2 5" xfId="4018"/>
    <cellStyle name="40 % - Accent5 2 2 7 2 2 5 2" xfId="10306"/>
    <cellStyle name="40 % - Accent5 2 2 7 2 2 6" xfId="4807"/>
    <cellStyle name="40 % - Accent5 2 2 7 2 2 6 2" xfId="11092"/>
    <cellStyle name="40 % - Accent5 2 2 7 2 2 7" xfId="5593"/>
    <cellStyle name="40 % - Accent5 2 2 7 2 2 7 2" xfId="11878"/>
    <cellStyle name="40 % - Accent5 2 2 7 2 2 8" xfId="6377"/>
    <cellStyle name="40 % - Accent5 2 2 7 2 2 8 2" xfId="12662"/>
    <cellStyle name="40 % - Accent5 2 2 7 2 2 9" xfId="7162"/>
    <cellStyle name="40 % - Accent5 2 2 7 2 3" xfId="1267"/>
    <cellStyle name="40 % - Accent5 2 2 7 2 3 2" xfId="7555"/>
    <cellStyle name="40 % - Accent5 2 2 7 2 4" xfId="2052"/>
    <cellStyle name="40 % - Accent5 2 2 7 2 4 2" xfId="8340"/>
    <cellStyle name="40 % - Accent5 2 2 7 2 5" xfId="2837"/>
    <cellStyle name="40 % - Accent5 2 2 7 2 5 2" xfId="9125"/>
    <cellStyle name="40 % - Accent5 2 2 7 2 6" xfId="3626"/>
    <cellStyle name="40 % - Accent5 2 2 7 2 6 2" xfId="9914"/>
    <cellStyle name="40 % - Accent5 2 2 7 2 7" xfId="4415"/>
    <cellStyle name="40 % - Accent5 2 2 7 2 7 2" xfId="10700"/>
    <cellStyle name="40 % - Accent5 2 2 7 2 8" xfId="5201"/>
    <cellStyle name="40 % - Accent5 2 2 7 2 8 2" xfId="11486"/>
    <cellStyle name="40 % - Accent5 2 2 7 2 9" xfId="5985"/>
    <cellStyle name="40 % - Accent5 2 2 7 2 9 2" xfId="12270"/>
    <cellStyle name="40 % - Accent5 2 2 7 3" xfId="672"/>
    <cellStyle name="40 % - Accent5 2 2 7 3 2" xfId="1463"/>
    <cellStyle name="40 % - Accent5 2 2 7 3 2 2" xfId="7751"/>
    <cellStyle name="40 % - Accent5 2 2 7 3 3" xfId="2248"/>
    <cellStyle name="40 % - Accent5 2 2 7 3 3 2" xfId="8536"/>
    <cellStyle name="40 % - Accent5 2 2 7 3 4" xfId="3033"/>
    <cellStyle name="40 % - Accent5 2 2 7 3 4 2" xfId="9321"/>
    <cellStyle name="40 % - Accent5 2 2 7 3 5" xfId="3822"/>
    <cellStyle name="40 % - Accent5 2 2 7 3 5 2" xfId="10110"/>
    <cellStyle name="40 % - Accent5 2 2 7 3 6" xfId="4611"/>
    <cellStyle name="40 % - Accent5 2 2 7 3 6 2" xfId="10896"/>
    <cellStyle name="40 % - Accent5 2 2 7 3 7" xfId="5397"/>
    <cellStyle name="40 % - Accent5 2 2 7 3 7 2" xfId="11682"/>
    <cellStyle name="40 % - Accent5 2 2 7 3 8" xfId="6181"/>
    <cellStyle name="40 % - Accent5 2 2 7 3 8 2" xfId="12466"/>
    <cellStyle name="40 % - Accent5 2 2 7 3 9" xfId="6966"/>
    <cellStyle name="40 % - Accent5 2 2 7 4" xfId="1071"/>
    <cellStyle name="40 % - Accent5 2 2 7 4 2" xfId="7359"/>
    <cellStyle name="40 % - Accent5 2 2 7 5" xfId="1856"/>
    <cellStyle name="40 % - Accent5 2 2 7 5 2" xfId="8144"/>
    <cellStyle name="40 % - Accent5 2 2 7 6" xfId="2641"/>
    <cellStyle name="40 % - Accent5 2 2 7 6 2" xfId="8929"/>
    <cellStyle name="40 % - Accent5 2 2 7 7" xfId="3430"/>
    <cellStyle name="40 % - Accent5 2 2 7 7 2" xfId="9718"/>
    <cellStyle name="40 % - Accent5 2 2 7 8" xfId="4219"/>
    <cellStyle name="40 % - Accent5 2 2 7 8 2" xfId="10504"/>
    <cellStyle name="40 % - Accent5 2 2 7 9" xfId="5005"/>
    <cellStyle name="40 % - Accent5 2 2 7 9 2" xfId="11290"/>
    <cellStyle name="40 % - Accent5 2 2 8" xfId="303"/>
    <cellStyle name="40 % - Accent5 2 2 8 10" xfId="6602"/>
    <cellStyle name="40 % - Accent5 2 2 8 2" xfId="700"/>
    <cellStyle name="40 % - Accent5 2 2 8 2 2" xfId="1491"/>
    <cellStyle name="40 % - Accent5 2 2 8 2 2 2" xfId="7779"/>
    <cellStyle name="40 % - Accent5 2 2 8 2 3" xfId="2276"/>
    <cellStyle name="40 % - Accent5 2 2 8 2 3 2" xfId="8564"/>
    <cellStyle name="40 % - Accent5 2 2 8 2 4" xfId="3061"/>
    <cellStyle name="40 % - Accent5 2 2 8 2 4 2" xfId="9349"/>
    <cellStyle name="40 % - Accent5 2 2 8 2 5" xfId="3850"/>
    <cellStyle name="40 % - Accent5 2 2 8 2 5 2" xfId="10138"/>
    <cellStyle name="40 % - Accent5 2 2 8 2 6" xfId="4639"/>
    <cellStyle name="40 % - Accent5 2 2 8 2 6 2" xfId="10924"/>
    <cellStyle name="40 % - Accent5 2 2 8 2 7" xfId="5425"/>
    <cellStyle name="40 % - Accent5 2 2 8 2 7 2" xfId="11710"/>
    <cellStyle name="40 % - Accent5 2 2 8 2 8" xfId="6209"/>
    <cellStyle name="40 % - Accent5 2 2 8 2 8 2" xfId="12494"/>
    <cellStyle name="40 % - Accent5 2 2 8 2 9" xfId="6994"/>
    <cellStyle name="40 % - Accent5 2 2 8 3" xfId="1099"/>
    <cellStyle name="40 % - Accent5 2 2 8 3 2" xfId="7387"/>
    <cellStyle name="40 % - Accent5 2 2 8 4" xfId="1884"/>
    <cellStyle name="40 % - Accent5 2 2 8 4 2" xfId="8172"/>
    <cellStyle name="40 % - Accent5 2 2 8 5" xfId="2669"/>
    <cellStyle name="40 % - Accent5 2 2 8 5 2" xfId="8957"/>
    <cellStyle name="40 % - Accent5 2 2 8 6" xfId="3458"/>
    <cellStyle name="40 % - Accent5 2 2 8 6 2" xfId="9746"/>
    <cellStyle name="40 % - Accent5 2 2 8 7" xfId="4247"/>
    <cellStyle name="40 % - Accent5 2 2 8 7 2" xfId="10532"/>
    <cellStyle name="40 % - Accent5 2 2 8 8" xfId="5033"/>
    <cellStyle name="40 % - Accent5 2 2 8 8 2" xfId="11318"/>
    <cellStyle name="40 % - Accent5 2 2 8 9" xfId="5817"/>
    <cellStyle name="40 % - Accent5 2 2 8 9 2" xfId="12102"/>
    <cellStyle name="40 % - Accent5 2 2 9" xfId="504"/>
    <cellStyle name="40 % - Accent5 2 2 9 2" xfId="1295"/>
    <cellStyle name="40 % - Accent5 2 2 9 2 2" xfId="7583"/>
    <cellStyle name="40 % - Accent5 2 2 9 3" xfId="2080"/>
    <cellStyle name="40 % - Accent5 2 2 9 3 2" xfId="8368"/>
    <cellStyle name="40 % - Accent5 2 2 9 4" xfId="2865"/>
    <cellStyle name="40 % - Accent5 2 2 9 4 2" xfId="9153"/>
    <cellStyle name="40 % - Accent5 2 2 9 5" xfId="3654"/>
    <cellStyle name="40 % - Accent5 2 2 9 5 2" xfId="9942"/>
    <cellStyle name="40 % - Accent5 2 2 9 6" xfId="4443"/>
    <cellStyle name="40 % - Accent5 2 2 9 6 2" xfId="10728"/>
    <cellStyle name="40 % - Accent5 2 2 9 7" xfId="5229"/>
    <cellStyle name="40 % - Accent5 2 2 9 7 2" xfId="11514"/>
    <cellStyle name="40 % - Accent5 2 2 9 8" xfId="6013"/>
    <cellStyle name="40 % - Accent5 2 2 9 8 2" xfId="12298"/>
    <cellStyle name="40 % - Accent5 2 2 9 9" xfId="6798"/>
    <cellStyle name="40 % - Accent5 2 3" xfId="120"/>
    <cellStyle name="40 % - Accent5 2 3 10" xfId="5635"/>
    <cellStyle name="40 % - Accent5 2 3 10 2" xfId="11920"/>
    <cellStyle name="40 % - Accent5 2 3 11" xfId="6420"/>
    <cellStyle name="40 % - Accent5 2 3 2" xfId="317"/>
    <cellStyle name="40 % - Accent5 2 3 2 10" xfId="6616"/>
    <cellStyle name="40 % - Accent5 2 3 2 2" xfId="714"/>
    <cellStyle name="40 % - Accent5 2 3 2 2 2" xfId="1505"/>
    <cellStyle name="40 % - Accent5 2 3 2 2 2 2" xfId="7793"/>
    <cellStyle name="40 % - Accent5 2 3 2 2 3" xfId="2290"/>
    <cellStyle name="40 % - Accent5 2 3 2 2 3 2" xfId="8578"/>
    <cellStyle name="40 % - Accent5 2 3 2 2 4" xfId="3075"/>
    <cellStyle name="40 % - Accent5 2 3 2 2 4 2" xfId="9363"/>
    <cellStyle name="40 % - Accent5 2 3 2 2 5" xfId="3864"/>
    <cellStyle name="40 % - Accent5 2 3 2 2 5 2" xfId="10152"/>
    <cellStyle name="40 % - Accent5 2 3 2 2 6" xfId="4653"/>
    <cellStyle name="40 % - Accent5 2 3 2 2 6 2" xfId="10938"/>
    <cellStyle name="40 % - Accent5 2 3 2 2 7" xfId="5439"/>
    <cellStyle name="40 % - Accent5 2 3 2 2 7 2" xfId="11724"/>
    <cellStyle name="40 % - Accent5 2 3 2 2 8" xfId="6223"/>
    <cellStyle name="40 % - Accent5 2 3 2 2 8 2" xfId="12508"/>
    <cellStyle name="40 % - Accent5 2 3 2 2 9" xfId="7008"/>
    <cellStyle name="40 % - Accent5 2 3 2 3" xfId="1113"/>
    <cellStyle name="40 % - Accent5 2 3 2 3 2" xfId="7401"/>
    <cellStyle name="40 % - Accent5 2 3 2 4" xfId="1898"/>
    <cellStyle name="40 % - Accent5 2 3 2 4 2" xfId="8186"/>
    <cellStyle name="40 % - Accent5 2 3 2 5" xfId="2683"/>
    <cellStyle name="40 % - Accent5 2 3 2 5 2" xfId="8971"/>
    <cellStyle name="40 % - Accent5 2 3 2 6" xfId="3472"/>
    <cellStyle name="40 % - Accent5 2 3 2 6 2" xfId="9760"/>
    <cellStyle name="40 % - Accent5 2 3 2 7" xfId="4261"/>
    <cellStyle name="40 % - Accent5 2 3 2 7 2" xfId="10546"/>
    <cellStyle name="40 % - Accent5 2 3 2 8" xfId="5047"/>
    <cellStyle name="40 % - Accent5 2 3 2 8 2" xfId="11332"/>
    <cellStyle name="40 % - Accent5 2 3 2 9" xfId="5831"/>
    <cellStyle name="40 % - Accent5 2 3 2 9 2" xfId="12116"/>
    <cellStyle name="40 % - Accent5 2 3 3" xfId="518"/>
    <cellStyle name="40 % - Accent5 2 3 3 2" xfId="1309"/>
    <cellStyle name="40 % - Accent5 2 3 3 2 2" xfId="7597"/>
    <cellStyle name="40 % - Accent5 2 3 3 3" xfId="2094"/>
    <cellStyle name="40 % - Accent5 2 3 3 3 2" xfId="8382"/>
    <cellStyle name="40 % - Accent5 2 3 3 4" xfId="2879"/>
    <cellStyle name="40 % - Accent5 2 3 3 4 2" xfId="9167"/>
    <cellStyle name="40 % - Accent5 2 3 3 5" xfId="3668"/>
    <cellStyle name="40 % - Accent5 2 3 3 5 2" xfId="9956"/>
    <cellStyle name="40 % - Accent5 2 3 3 6" xfId="4457"/>
    <cellStyle name="40 % - Accent5 2 3 3 6 2" xfId="10742"/>
    <cellStyle name="40 % - Accent5 2 3 3 7" xfId="5243"/>
    <cellStyle name="40 % - Accent5 2 3 3 7 2" xfId="11528"/>
    <cellStyle name="40 % - Accent5 2 3 3 8" xfId="6027"/>
    <cellStyle name="40 % - Accent5 2 3 3 8 2" xfId="12312"/>
    <cellStyle name="40 % - Accent5 2 3 3 9" xfId="6812"/>
    <cellStyle name="40 % - Accent5 2 3 4" xfId="917"/>
    <cellStyle name="40 % - Accent5 2 3 4 2" xfId="7205"/>
    <cellStyle name="40 % - Accent5 2 3 5" xfId="1702"/>
    <cellStyle name="40 % - Accent5 2 3 5 2" xfId="7990"/>
    <cellStyle name="40 % - Accent5 2 3 6" xfId="2487"/>
    <cellStyle name="40 % - Accent5 2 3 6 2" xfId="8775"/>
    <cellStyle name="40 % - Accent5 2 3 7" xfId="3276"/>
    <cellStyle name="40 % - Accent5 2 3 7 2" xfId="9564"/>
    <cellStyle name="40 % - Accent5 2 3 8" xfId="4065"/>
    <cellStyle name="40 % - Accent5 2 3 8 2" xfId="10350"/>
    <cellStyle name="40 % - Accent5 2 3 9" xfId="4851"/>
    <cellStyle name="40 % - Accent5 2 3 9 2" xfId="11136"/>
    <cellStyle name="40 % - Accent5 2 4" xfId="149"/>
    <cellStyle name="40 % - Accent5 2 4 10" xfId="5663"/>
    <cellStyle name="40 % - Accent5 2 4 10 2" xfId="11948"/>
    <cellStyle name="40 % - Accent5 2 4 11" xfId="6448"/>
    <cellStyle name="40 % - Accent5 2 4 2" xfId="345"/>
    <cellStyle name="40 % - Accent5 2 4 2 10" xfId="6644"/>
    <cellStyle name="40 % - Accent5 2 4 2 2" xfId="742"/>
    <cellStyle name="40 % - Accent5 2 4 2 2 2" xfId="1533"/>
    <cellStyle name="40 % - Accent5 2 4 2 2 2 2" xfId="7821"/>
    <cellStyle name="40 % - Accent5 2 4 2 2 3" xfId="2318"/>
    <cellStyle name="40 % - Accent5 2 4 2 2 3 2" xfId="8606"/>
    <cellStyle name="40 % - Accent5 2 4 2 2 4" xfId="3103"/>
    <cellStyle name="40 % - Accent5 2 4 2 2 4 2" xfId="9391"/>
    <cellStyle name="40 % - Accent5 2 4 2 2 5" xfId="3892"/>
    <cellStyle name="40 % - Accent5 2 4 2 2 5 2" xfId="10180"/>
    <cellStyle name="40 % - Accent5 2 4 2 2 6" xfId="4681"/>
    <cellStyle name="40 % - Accent5 2 4 2 2 6 2" xfId="10966"/>
    <cellStyle name="40 % - Accent5 2 4 2 2 7" xfId="5467"/>
    <cellStyle name="40 % - Accent5 2 4 2 2 7 2" xfId="11752"/>
    <cellStyle name="40 % - Accent5 2 4 2 2 8" xfId="6251"/>
    <cellStyle name="40 % - Accent5 2 4 2 2 8 2" xfId="12536"/>
    <cellStyle name="40 % - Accent5 2 4 2 2 9" xfId="7036"/>
    <cellStyle name="40 % - Accent5 2 4 2 3" xfId="1141"/>
    <cellStyle name="40 % - Accent5 2 4 2 3 2" xfId="7429"/>
    <cellStyle name="40 % - Accent5 2 4 2 4" xfId="1926"/>
    <cellStyle name="40 % - Accent5 2 4 2 4 2" xfId="8214"/>
    <cellStyle name="40 % - Accent5 2 4 2 5" xfId="2711"/>
    <cellStyle name="40 % - Accent5 2 4 2 5 2" xfId="8999"/>
    <cellStyle name="40 % - Accent5 2 4 2 6" xfId="3500"/>
    <cellStyle name="40 % - Accent5 2 4 2 6 2" xfId="9788"/>
    <cellStyle name="40 % - Accent5 2 4 2 7" xfId="4289"/>
    <cellStyle name="40 % - Accent5 2 4 2 7 2" xfId="10574"/>
    <cellStyle name="40 % - Accent5 2 4 2 8" xfId="5075"/>
    <cellStyle name="40 % - Accent5 2 4 2 8 2" xfId="11360"/>
    <cellStyle name="40 % - Accent5 2 4 2 9" xfId="5859"/>
    <cellStyle name="40 % - Accent5 2 4 2 9 2" xfId="12144"/>
    <cellStyle name="40 % - Accent5 2 4 3" xfId="546"/>
    <cellStyle name="40 % - Accent5 2 4 3 2" xfId="1337"/>
    <cellStyle name="40 % - Accent5 2 4 3 2 2" xfId="7625"/>
    <cellStyle name="40 % - Accent5 2 4 3 3" xfId="2122"/>
    <cellStyle name="40 % - Accent5 2 4 3 3 2" xfId="8410"/>
    <cellStyle name="40 % - Accent5 2 4 3 4" xfId="2907"/>
    <cellStyle name="40 % - Accent5 2 4 3 4 2" xfId="9195"/>
    <cellStyle name="40 % - Accent5 2 4 3 5" xfId="3696"/>
    <cellStyle name="40 % - Accent5 2 4 3 5 2" xfId="9984"/>
    <cellStyle name="40 % - Accent5 2 4 3 6" xfId="4485"/>
    <cellStyle name="40 % - Accent5 2 4 3 6 2" xfId="10770"/>
    <cellStyle name="40 % - Accent5 2 4 3 7" xfId="5271"/>
    <cellStyle name="40 % - Accent5 2 4 3 7 2" xfId="11556"/>
    <cellStyle name="40 % - Accent5 2 4 3 8" xfId="6055"/>
    <cellStyle name="40 % - Accent5 2 4 3 8 2" xfId="12340"/>
    <cellStyle name="40 % - Accent5 2 4 3 9" xfId="6840"/>
    <cellStyle name="40 % - Accent5 2 4 4" xfId="945"/>
    <cellStyle name="40 % - Accent5 2 4 4 2" xfId="7233"/>
    <cellStyle name="40 % - Accent5 2 4 5" xfId="1730"/>
    <cellStyle name="40 % - Accent5 2 4 5 2" xfId="8018"/>
    <cellStyle name="40 % - Accent5 2 4 6" xfId="2515"/>
    <cellStyle name="40 % - Accent5 2 4 6 2" xfId="8803"/>
    <cellStyle name="40 % - Accent5 2 4 7" xfId="3304"/>
    <cellStyle name="40 % - Accent5 2 4 7 2" xfId="9592"/>
    <cellStyle name="40 % - Accent5 2 4 8" xfId="4093"/>
    <cellStyle name="40 % - Accent5 2 4 8 2" xfId="10378"/>
    <cellStyle name="40 % - Accent5 2 4 9" xfId="4879"/>
    <cellStyle name="40 % - Accent5 2 4 9 2" xfId="11164"/>
    <cellStyle name="40 % - Accent5 2 5" xfId="177"/>
    <cellStyle name="40 % - Accent5 2 5 10" xfId="5691"/>
    <cellStyle name="40 % - Accent5 2 5 10 2" xfId="11976"/>
    <cellStyle name="40 % - Accent5 2 5 11" xfId="6476"/>
    <cellStyle name="40 % - Accent5 2 5 2" xfId="373"/>
    <cellStyle name="40 % - Accent5 2 5 2 10" xfId="6672"/>
    <cellStyle name="40 % - Accent5 2 5 2 2" xfId="770"/>
    <cellStyle name="40 % - Accent5 2 5 2 2 2" xfId="1561"/>
    <cellStyle name="40 % - Accent5 2 5 2 2 2 2" xfId="7849"/>
    <cellStyle name="40 % - Accent5 2 5 2 2 3" xfId="2346"/>
    <cellStyle name="40 % - Accent5 2 5 2 2 3 2" xfId="8634"/>
    <cellStyle name="40 % - Accent5 2 5 2 2 4" xfId="3131"/>
    <cellStyle name="40 % - Accent5 2 5 2 2 4 2" xfId="9419"/>
    <cellStyle name="40 % - Accent5 2 5 2 2 5" xfId="3920"/>
    <cellStyle name="40 % - Accent5 2 5 2 2 5 2" xfId="10208"/>
    <cellStyle name="40 % - Accent5 2 5 2 2 6" xfId="4709"/>
    <cellStyle name="40 % - Accent5 2 5 2 2 6 2" xfId="10994"/>
    <cellStyle name="40 % - Accent5 2 5 2 2 7" xfId="5495"/>
    <cellStyle name="40 % - Accent5 2 5 2 2 7 2" xfId="11780"/>
    <cellStyle name="40 % - Accent5 2 5 2 2 8" xfId="6279"/>
    <cellStyle name="40 % - Accent5 2 5 2 2 8 2" xfId="12564"/>
    <cellStyle name="40 % - Accent5 2 5 2 2 9" xfId="7064"/>
    <cellStyle name="40 % - Accent5 2 5 2 3" xfId="1169"/>
    <cellStyle name="40 % - Accent5 2 5 2 3 2" xfId="7457"/>
    <cellStyle name="40 % - Accent5 2 5 2 4" xfId="1954"/>
    <cellStyle name="40 % - Accent5 2 5 2 4 2" xfId="8242"/>
    <cellStyle name="40 % - Accent5 2 5 2 5" xfId="2739"/>
    <cellStyle name="40 % - Accent5 2 5 2 5 2" xfId="9027"/>
    <cellStyle name="40 % - Accent5 2 5 2 6" xfId="3528"/>
    <cellStyle name="40 % - Accent5 2 5 2 6 2" xfId="9816"/>
    <cellStyle name="40 % - Accent5 2 5 2 7" xfId="4317"/>
    <cellStyle name="40 % - Accent5 2 5 2 7 2" xfId="10602"/>
    <cellStyle name="40 % - Accent5 2 5 2 8" xfId="5103"/>
    <cellStyle name="40 % - Accent5 2 5 2 8 2" xfId="11388"/>
    <cellStyle name="40 % - Accent5 2 5 2 9" xfId="5887"/>
    <cellStyle name="40 % - Accent5 2 5 2 9 2" xfId="12172"/>
    <cellStyle name="40 % - Accent5 2 5 3" xfId="574"/>
    <cellStyle name="40 % - Accent5 2 5 3 2" xfId="1365"/>
    <cellStyle name="40 % - Accent5 2 5 3 2 2" xfId="7653"/>
    <cellStyle name="40 % - Accent5 2 5 3 3" xfId="2150"/>
    <cellStyle name="40 % - Accent5 2 5 3 3 2" xfId="8438"/>
    <cellStyle name="40 % - Accent5 2 5 3 4" xfId="2935"/>
    <cellStyle name="40 % - Accent5 2 5 3 4 2" xfId="9223"/>
    <cellStyle name="40 % - Accent5 2 5 3 5" xfId="3724"/>
    <cellStyle name="40 % - Accent5 2 5 3 5 2" xfId="10012"/>
    <cellStyle name="40 % - Accent5 2 5 3 6" xfId="4513"/>
    <cellStyle name="40 % - Accent5 2 5 3 6 2" xfId="10798"/>
    <cellStyle name="40 % - Accent5 2 5 3 7" xfId="5299"/>
    <cellStyle name="40 % - Accent5 2 5 3 7 2" xfId="11584"/>
    <cellStyle name="40 % - Accent5 2 5 3 8" xfId="6083"/>
    <cellStyle name="40 % - Accent5 2 5 3 8 2" xfId="12368"/>
    <cellStyle name="40 % - Accent5 2 5 3 9" xfId="6868"/>
    <cellStyle name="40 % - Accent5 2 5 4" xfId="973"/>
    <cellStyle name="40 % - Accent5 2 5 4 2" xfId="7261"/>
    <cellStyle name="40 % - Accent5 2 5 5" xfId="1758"/>
    <cellStyle name="40 % - Accent5 2 5 5 2" xfId="8046"/>
    <cellStyle name="40 % - Accent5 2 5 6" xfId="2543"/>
    <cellStyle name="40 % - Accent5 2 5 6 2" xfId="8831"/>
    <cellStyle name="40 % - Accent5 2 5 7" xfId="3332"/>
    <cellStyle name="40 % - Accent5 2 5 7 2" xfId="9620"/>
    <cellStyle name="40 % - Accent5 2 5 8" xfId="4121"/>
    <cellStyle name="40 % - Accent5 2 5 8 2" xfId="10406"/>
    <cellStyle name="40 % - Accent5 2 5 9" xfId="4907"/>
    <cellStyle name="40 % - Accent5 2 5 9 2" xfId="11192"/>
    <cellStyle name="40 % - Accent5 2 6" xfId="205"/>
    <cellStyle name="40 % - Accent5 2 6 10" xfId="5719"/>
    <cellStyle name="40 % - Accent5 2 6 10 2" xfId="12004"/>
    <cellStyle name="40 % - Accent5 2 6 11" xfId="6504"/>
    <cellStyle name="40 % - Accent5 2 6 2" xfId="401"/>
    <cellStyle name="40 % - Accent5 2 6 2 10" xfId="6700"/>
    <cellStyle name="40 % - Accent5 2 6 2 2" xfId="798"/>
    <cellStyle name="40 % - Accent5 2 6 2 2 2" xfId="1589"/>
    <cellStyle name="40 % - Accent5 2 6 2 2 2 2" xfId="7877"/>
    <cellStyle name="40 % - Accent5 2 6 2 2 3" xfId="2374"/>
    <cellStyle name="40 % - Accent5 2 6 2 2 3 2" xfId="8662"/>
    <cellStyle name="40 % - Accent5 2 6 2 2 4" xfId="3159"/>
    <cellStyle name="40 % - Accent5 2 6 2 2 4 2" xfId="9447"/>
    <cellStyle name="40 % - Accent5 2 6 2 2 5" xfId="3948"/>
    <cellStyle name="40 % - Accent5 2 6 2 2 5 2" xfId="10236"/>
    <cellStyle name="40 % - Accent5 2 6 2 2 6" xfId="4737"/>
    <cellStyle name="40 % - Accent5 2 6 2 2 6 2" xfId="11022"/>
    <cellStyle name="40 % - Accent5 2 6 2 2 7" xfId="5523"/>
    <cellStyle name="40 % - Accent5 2 6 2 2 7 2" xfId="11808"/>
    <cellStyle name="40 % - Accent5 2 6 2 2 8" xfId="6307"/>
    <cellStyle name="40 % - Accent5 2 6 2 2 8 2" xfId="12592"/>
    <cellStyle name="40 % - Accent5 2 6 2 2 9" xfId="7092"/>
    <cellStyle name="40 % - Accent5 2 6 2 3" xfId="1197"/>
    <cellStyle name="40 % - Accent5 2 6 2 3 2" xfId="7485"/>
    <cellStyle name="40 % - Accent5 2 6 2 4" xfId="1982"/>
    <cellStyle name="40 % - Accent5 2 6 2 4 2" xfId="8270"/>
    <cellStyle name="40 % - Accent5 2 6 2 5" xfId="2767"/>
    <cellStyle name="40 % - Accent5 2 6 2 5 2" xfId="9055"/>
    <cellStyle name="40 % - Accent5 2 6 2 6" xfId="3556"/>
    <cellStyle name="40 % - Accent5 2 6 2 6 2" xfId="9844"/>
    <cellStyle name="40 % - Accent5 2 6 2 7" xfId="4345"/>
    <cellStyle name="40 % - Accent5 2 6 2 7 2" xfId="10630"/>
    <cellStyle name="40 % - Accent5 2 6 2 8" xfId="5131"/>
    <cellStyle name="40 % - Accent5 2 6 2 8 2" xfId="11416"/>
    <cellStyle name="40 % - Accent5 2 6 2 9" xfId="5915"/>
    <cellStyle name="40 % - Accent5 2 6 2 9 2" xfId="12200"/>
    <cellStyle name="40 % - Accent5 2 6 3" xfId="602"/>
    <cellStyle name="40 % - Accent5 2 6 3 2" xfId="1393"/>
    <cellStyle name="40 % - Accent5 2 6 3 2 2" xfId="7681"/>
    <cellStyle name="40 % - Accent5 2 6 3 3" xfId="2178"/>
    <cellStyle name="40 % - Accent5 2 6 3 3 2" xfId="8466"/>
    <cellStyle name="40 % - Accent5 2 6 3 4" xfId="2963"/>
    <cellStyle name="40 % - Accent5 2 6 3 4 2" xfId="9251"/>
    <cellStyle name="40 % - Accent5 2 6 3 5" xfId="3752"/>
    <cellStyle name="40 % - Accent5 2 6 3 5 2" xfId="10040"/>
    <cellStyle name="40 % - Accent5 2 6 3 6" xfId="4541"/>
    <cellStyle name="40 % - Accent5 2 6 3 6 2" xfId="10826"/>
    <cellStyle name="40 % - Accent5 2 6 3 7" xfId="5327"/>
    <cellStyle name="40 % - Accent5 2 6 3 7 2" xfId="11612"/>
    <cellStyle name="40 % - Accent5 2 6 3 8" xfId="6111"/>
    <cellStyle name="40 % - Accent5 2 6 3 8 2" xfId="12396"/>
    <cellStyle name="40 % - Accent5 2 6 3 9" xfId="6896"/>
    <cellStyle name="40 % - Accent5 2 6 4" xfId="1001"/>
    <cellStyle name="40 % - Accent5 2 6 4 2" xfId="7289"/>
    <cellStyle name="40 % - Accent5 2 6 5" xfId="1786"/>
    <cellStyle name="40 % - Accent5 2 6 5 2" xfId="8074"/>
    <cellStyle name="40 % - Accent5 2 6 6" xfId="2571"/>
    <cellStyle name="40 % - Accent5 2 6 6 2" xfId="8859"/>
    <cellStyle name="40 % - Accent5 2 6 7" xfId="3360"/>
    <cellStyle name="40 % - Accent5 2 6 7 2" xfId="9648"/>
    <cellStyle name="40 % - Accent5 2 6 8" xfId="4149"/>
    <cellStyle name="40 % - Accent5 2 6 8 2" xfId="10434"/>
    <cellStyle name="40 % - Accent5 2 6 9" xfId="4935"/>
    <cellStyle name="40 % - Accent5 2 6 9 2" xfId="11220"/>
    <cellStyle name="40 % - Accent5 2 7" xfId="233"/>
    <cellStyle name="40 % - Accent5 2 7 10" xfId="5747"/>
    <cellStyle name="40 % - Accent5 2 7 10 2" xfId="12032"/>
    <cellStyle name="40 % - Accent5 2 7 11" xfId="6532"/>
    <cellStyle name="40 % - Accent5 2 7 2" xfId="429"/>
    <cellStyle name="40 % - Accent5 2 7 2 10" xfId="6728"/>
    <cellStyle name="40 % - Accent5 2 7 2 2" xfId="826"/>
    <cellStyle name="40 % - Accent5 2 7 2 2 2" xfId="1617"/>
    <cellStyle name="40 % - Accent5 2 7 2 2 2 2" xfId="7905"/>
    <cellStyle name="40 % - Accent5 2 7 2 2 3" xfId="2402"/>
    <cellStyle name="40 % - Accent5 2 7 2 2 3 2" xfId="8690"/>
    <cellStyle name="40 % - Accent5 2 7 2 2 4" xfId="3187"/>
    <cellStyle name="40 % - Accent5 2 7 2 2 4 2" xfId="9475"/>
    <cellStyle name="40 % - Accent5 2 7 2 2 5" xfId="3976"/>
    <cellStyle name="40 % - Accent5 2 7 2 2 5 2" xfId="10264"/>
    <cellStyle name="40 % - Accent5 2 7 2 2 6" xfId="4765"/>
    <cellStyle name="40 % - Accent5 2 7 2 2 6 2" xfId="11050"/>
    <cellStyle name="40 % - Accent5 2 7 2 2 7" xfId="5551"/>
    <cellStyle name="40 % - Accent5 2 7 2 2 7 2" xfId="11836"/>
    <cellStyle name="40 % - Accent5 2 7 2 2 8" xfId="6335"/>
    <cellStyle name="40 % - Accent5 2 7 2 2 8 2" xfId="12620"/>
    <cellStyle name="40 % - Accent5 2 7 2 2 9" xfId="7120"/>
    <cellStyle name="40 % - Accent5 2 7 2 3" xfId="1225"/>
    <cellStyle name="40 % - Accent5 2 7 2 3 2" xfId="7513"/>
    <cellStyle name="40 % - Accent5 2 7 2 4" xfId="2010"/>
    <cellStyle name="40 % - Accent5 2 7 2 4 2" xfId="8298"/>
    <cellStyle name="40 % - Accent5 2 7 2 5" xfId="2795"/>
    <cellStyle name="40 % - Accent5 2 7 2 5 2" xfId="9083"/>
    <cellStyle name="40 % - Accent5 2 7 2 6" xfId="3584"/>
    <cellStyle name="40 % - Accent5 2 7 2 6 2" xfId="9872"/>
    <cellStyle name="40 % - Accent5 2 7 2 7" xfId="4373"/>
    <cellStyle name="40 % - Accent5 2 7 2 7 2" xfId="10658"/>
    <cellStyle name="40 % - Accent5 2 7 2 8" xfId="5159"/>
    <cellStyle name="40 % - Accent5 2 7 2 8 2" xfId="11444"/>
    <cellStyle name="40 % - Accent5 2 7 2 9" xfId="5943"/>
    <cellStyle name="40 % - Accent5 2 7 2 9 2" xfId="12228"/>
    <cellStyle name="40 % - Accent5 2 7 3" xfId="630"/>
    <cellStyle name="40 % - Accent5 2 7 3 2" xfId="1421"/>
    <cellStyle name="40 % - Accent5 2 7 3 2 2" xfId="7709"/>
    <cellStyle name="40 % - Accent5 2 7 3 3" xfId="2206"/>
    <cellStyle name="40 % - Accent5 2 7 3 3 2" xfId="8494"/>
    <cellStyle name="40 % - Accent5 2 7 3 4" xfId="2991"/>
    <cellStyle name="40 % - Accent5 2 7 3 4 2" xfId="9279"/>
    <cellStyle name="40 % - Accent5 2 7 3 5" xfId="3780"/>
    <cellStyle name="40 % - Accent5 2 7 3 5 2" xfId="10068"/>
    <cellStyle name="40 % - Accent5 2 7 3 6" xfId="4569"/>
    <cellStyle name="40 % - Accent5 2 7 3 6 2" xfId="10854"/>
    <cellStyle name="40 % - Accent5 2 7 3 7" xfId="5355"/>
    <cellStyle name="40 % - Accent5 2 7 3 7 2" xfId="11640"/>
    <cellStyle name="40 % - Accent5 2 7 3 8" xfId="6139"/>
    <cellStyle name="40 % - Accent5 2 7 3 8 2" xfId="12424"/>
    <cellStyle name="40 % - Accent5 2 7 3 9" xfId="6924"/>
    <cellStyle name="40 % - Accent5 2 7 4" xfId="1029"/>
    <cellStyle name="40 % - Accent5 2 7 4 2" xfId="7317"/>
    <cellStyle name="40 % - Accent5 2 7 5" xfId="1814"/>
    <cellStyle name="40 % - Accent5 2 7 5 2" xfId="8102"/>
    <cellStyle name="40 % - Accent5 2 7 6" xfId="2599"/>
    <cellStyle name="40 % - Accent5 2 7 6 2" xfId="8887"/>
    <cellStyle name="40 % - Accent5 2 7 7" xfId="3388"/>
    <cellStyle name="40 % - Accent5 2 7 7 2" xfId="9676"/>
    <cellStyle name="40 % - Accent5 2 7 8" xfId="4177"/>
    <cellStyle name="40 % - Accent5 2 7 8 2" xfId="10462"/>
    <cellStyle name="40 % - Accent5 2 7 9" xfId="4963"/>
    <cellStyle name="40 % - Accent5 2 7 9 2" xfId="11248"/>
    <cellStyle name="40 % - Accent5 2 8" xfId="261"/>
    <cellStyle name="40 % - Accent5 2 8 10" xfId="5775"/>
    <cellStyle name="40 % - Accent5 2 8 10 2" xfId="12060"/>
    <cellStyle name="40 % - Accent5 2 8 11" xfId="6560"/>
    <cellStyle name="40 % - Accent5 2 8 2" xfId="457"/>
    <cellStyle name="40 % - Accent5 2 8 2 10" xfId="6756"/>
    <cellStyle name="40 % - Accent5 2 8 2 2" xfId="854"/>
    <cellStyle name="40 % - Accent5 2 8 2 2 2" xfId="1645"/>
    <cellStyle name="40 % - Accent5 2 8 2 2 2 2" xfId="7933"/>
    <cellStyle name="40 % - Accent5 2 8 2 2 3" xfId="2430"/>
    <cellStyle name="40 % - Accent5 2 8 2 2 3 2" xfId="8718"/>
    <cellStyle name="40 % - Accent5 2 8 2 2 4" xfId="3215"/>
    <cellStyle name="40 % - Accent5 2 8 2 2 4 2" xfId="9503"/>
    <cellStyle name="40 % - Accent5 2 8 2 2 5" xfId="4004"/>
    <cellStyle name="40 % - Accent5 2 8 2 2 5 2" xfId="10292"/>
    <cellStyle name="40 % - Accent5 2 8 2 2 6" xfId="4793"/>
    <cellStyle name="40 % - Accent5 2 8 2 2 6 2" xfId="11078"/>
    <cellStyle name="40 % - Accent5 2 8 2 2 7" xfId="5579"/>
    <cellStyle name="40 % - Accent5 2 8 2 2 7 2" xfId="11864"/>
    <cellStyle name="40 % - Accent5 2 8 2 2 8" xfId="6363"/>
    <cellStyle name="40 % - Accent5 2 8 2 2 8 2" xfId="12648"/>
    <cellStyle name="40 % - Accent5 2 8 2 2 9" xfId="7148"/>
    <cellStyle name="40 % - Accent5 2 8 2 3" xfId="1253"/>
    <cellStyle name="40 % - Accent5 2 8 2 3 2" xfId="7541"/>
    <cellStyle name="40 % - Accent5 2 8 2 4" xfId="2038"/>
    <cellStyle name="40 % - Accent5 2 8 2 4 2" xfId="8326"/>
    <cellStyle name="40 % - Accent5 2 8 2 5" xfId="2823"/>
    <cellStyle name="40 % - Accent5 2 8 2 5 2" xfId="9111"/>
    <cellStyle name="40 % - Accent5 2 8 2 6" xfId="3612"/>
    <cellStyle name="40 % - Accent5 2 8 2 6 2" xfId="9900"/>
    <cellStyle name="40 % - Accent5 2 8 2 7" xfId="4401"/>
    <cellStyle name="40 % - Accent5 2 8 2 7 2" xfId="10686"/>
    <cellStyle name="40 % - Accent5 2 8 2 8" xfId="5187"/>
    <cellStyle name="40 % - Accent5 2 8 2 8 2" xfId="11472"/>
    <cellStyle name="40 % - Accent5 2 8 2 9" xfId="5971"/>
    <cellStyle name="40 % - Accent5 2 8 2 9 2" xfId="12256"/>
    <cellStyle name="40 % - Accent5 2 8 3" xfId="658"/>
    <cellStyle name="40 % - Accent5 2 8 3 2" xfId="1449"/>
    <cellStyle name="40 % - Accent5 2 8 3 2 2" xfId="7737"/>
    <cellStyle name="40 % - Accent5 2 8 3 3" xfId="2234"/>
    <cellStyle name="40 % - Accent5 2 8 3 3 2" xfId="8522"/>
    <cellStyle name="40 % - Accent5 2 8 3 4" xfId="3019"/>
    <cellStyle name="40 % - Accent5 2 8 3 4 2" xfId="9307"/>
    <cellStyle name="40 % - Accent5 2 8 3 5" xfId="3808"/>
    <cellStyle name="40 % - Accent5 2 8 3 5 2" xfId="10096"/>
    <cellStyle name="40 % - Accent5 2 8 3 6" xfId="4597"/>
    <cellStyle name="40 % - Accent5 2 8 3 6 2" xfId="10882"/>
    <cellStyle name="40 % - Accent5 2 8 3 7" xfId="5383"/>
    <cellStyle name="40 % - Accent5 2 8 3 7 2" xfId="11668"/>
    <cellStyle name="40 % - Accent5 2 8 3 8" xfId="6167"/>
    <cellStyle name="40 % - Accent5 2 8 3 8 2" xfId="12452"/>
    <cellStyle name="40 % - Accent5 2 8 3 9" xfId="6952"/>
    <cellStyle name="40 % - Accent5 2 8 4" xfId="1057"/>
    <cellStyle name="40 % - Accent5 2 8 4 2" xfId="7345"/>
    <cellStyle name="40 % - Accent5 2 8 5" xfId="1842"/>
    <cellStyle name="40 % - Accent5 2 8 5 2" xfId="8130"/>
    <cellStyle name="40 % - Accent5 2 8 6" xfId="2627"/>
    <cellStyle name="40 % - Accent5 2 8 6 2" xfId="8915"/>
    <cellStyle name="40 % - Accent5 2 8 7" xfId="3416"/>
    <cellStyle name="40 % - Accent5 2 8 7 2" xfId="9704"/>
    <cellStyle name="40 % - Accent5 2 8 8" xfId="4205"/>
    <cellStyle name="40 % - Accent5 2 8 8 2" xfId="10490"/>
    <cellStyle name="40 % - Accent5 2 8 9" xfId="4991"/>
    <cellStyle name="40 % - Accent5 2 8 9 2" xfId="11276"/>
    <cellStyle name="40 % - Accent5 2 9" xfId="289"/>
    <cellStyle name="40 % - Accent5 2 9 10" xfId="6588"/>
    <cellStyle name="40 % - Accent5 2 9 2" xfId="686"/>
    <cellStyle name="40 % - Accent5 2 9 2 2" xfId="1477"/>
    <cellStyle name="40 % - Accent5 2 9 2 2 2" xfId="7765"/>
    <cellStyle name="40 % - Accent5 2 9 2 3" xfId="2262"/>
    <cellStyle name="40 % - Accent5 2 9 2 3 2" xfId="8550"/>
    <cellStyle name="40 % - Accent5 2 9 2 4" xfId="3047"/>
    <cellStyle name="40 % - Accent5 2 9 2 4 2" xfId="9335"/>
    <cellStyle name="40 % - Accent5 2 9 2 5" xfId="3836"/>
    <cellStyle name="40 % - Accent5 2 9 2 5 2" xfId="10124"/>
    <cellStyle name="40 % - Accent5 2 9 2 6" xfId="4625"/>
    <cellStyle name="40 % - Accent5 2 9 2 6 2" xfId="10910"/>
    <cellStyle name="40 % - Accent5 2 9 2 7" xfId="5411"/>
    <cellStyle name="40 % - Accent5 2 9 2 7 2" xfId="11696"/>
    <cellStyle name="40 % - Accent5 2 9 2 8" xfId="6195"/>
    <cellStyle name="40 % - Accent5 2 9 2 8 2" xfId="12480"/>
    <cellStyle name="40 % - Accent5 2 9 2 9" xfId="6980"/>
    <cellStyle name="40 % - Accent5 2 9 3" xfId="1085"/>
    <cellStyle name="40 % - Accent5 2 9 3 2" xfId="7373"/>
    <cellStyle name="40 % - Accent5 2 9 4" xfId="1870"/>
    <cellStyle name="40 % - Accent5 2 9 4 2" xfId="8158"/>
    <cellStyle name="40 % - Accent5 2 9 5" xfId="2655"/>
    <cellStyle name="40 % - Accent5 2 9 5 2" xfId="8943"/>
    <cellStyle name="40 % - Accent5 2 9 6" xfId="3444"/>
    <cellStyle name="40 % - Accent5 2 9 6 2" xfId="9732"/>
    <cellStyle name="40 % - Accent5 2 9 7" xfId="4233"/>
    <cellStyle name="40 % - Accent5 2 9 7 2" xfId="10518"/>
    <cellStyle name="40 % - Accent5 2 9 8" xfId="5019"/>
    <cellStyle name="40 % - Accent5 2 9 8 2" xfId="11304"/>
    <cellStyle name="40 % - Accent5 2 9 9" xfId="5803"/>
    <cellStyle name="40 % - Accent5 2 9 9 2" xfId="12088"/>
    <cellStyle name="40 % - Accent6" xfId="23" builtinId="51" customBuiltin="1"/>
    <cellStyle name="40 % - Accent6 2" xfId="24"/>
    <cellStyle name="40 % - Accent6 2 10" xfId="491"/>
    <cellStyle name="40 % - Accent6 2 10 2" xfId="1282"/>
    <cellStyle name="40 % - Accent6 2 10 2 2" xfId="7570"/>
    <cellStyle name="40 % - Accent6 2 10 3" xfId="2067"/>
    <cellStyle name="40 % - Accent6 2 10 3 2" xfId="8355"/>
    <cellStyle name="40 % - Accent6 2 10 4" xfId="2852"/>
    <cellStyle name="40 % - Accent6 2 10 4 2" xfId="9140"/>
    <cellStyle name="40 % - Accent6 2 10 5" xfId="3641"/>
    <cellStyle name="40 % - Accent6 2 10 5 2" xfId="9929"/>
    <cellStyle name="40 % - Accent6 2 10 6" xfId="4430"/>
    <cellStyle name="40 % - Accent6 2 10 6 2" xfId="10715"/>
    <cellStyle name="40 % - Accent6 2 10 7" xfId="5216"/>
    <cellStyle name="40 % - Accent6 2 10 7 2" xfId="11501"/>
    <cellStyle name="40 % - Accent6 2 10 8" xfId="6000"/>
    <cellStyle name="40 % - Accent6 2 10 8 2" xfId="12285"/>
    <cellStyle name="40 % - Accent6 2 10 9" xfId="6785"/>
    <cellStyle name="40 % - Accent6 2 11" xfId="890"/>
    <cellStyle name="40 % - Accent6 2 11 2" xfId="7178"/>
    <cellStyle name="40 % - Accent6 2 12" xfId="1675"/>
    <cellStyle name="40 % - Accent6 2 12 2" xfId="7963"/>
    <cellStyle name="40 % - Accent6 2 13" xfId="2460"/>
    <cellStyle name="40 % - Accent6 2 13 2" xfId="8748"/>
    <cellStyle name="40 % - Accent6 2 14" xfId="3249"/>
    <cellStyle name="40 % - Accent6 2 14 2" xfId="9537"/>
    <cellStyle name="40 % - Accent6 2 15" xfId="4038"/>
    <cellStyle name="40 % - Accent6 2 15 2" xfId="10323"/>
    <cellStyle name="40 % - Accent6 2 16" xfId="4824"/>
    <cellStyle name="40 % - Accent6 2 16 2" xfId="11109"/>
    <cellStyle name="40 % - Accent6 2 17" xfId="5608"/>
    <cellStyle name="40 % - Accent6 2 17 2" xfId="11893"/>
    <cellStyle name="40 % - Accent6 2 18" xfId="6393"/>
    <cellStyle name="40 % - Accent6 2 2" xfId="105"/>
    <cellStyle name="40 % - Accent6 2 2 10" xfId="904"/>
    <cellStyle name="40 % - Accent6 2 2 10 2" xfId="7192"/>
    <cellStyle name="40 % - Accent6 2 2 11" xfId="1689"/>
    <cellStyle name="40 % - Accent6 2 2 11 2" xfId="7977"/>
    <cellStyle name="40 % - Accent6 2 2 12" xfId="2474"/>
    <cellStyle name="40 % - Accent6 2 2 12 2" xfId="8762"/>
    <cellStyle name="40 % - Accent6 2 2 13" xfId="3263"/>
    <cellStyle name="40 % - Accent6 2 2 13 2" xfId="9551"/>
    <cellStyle name="40 % - Accent6 2 2 14" xfId="4052"/>
    <cellStyle name="40 % - Accent6 2 2 14 2" xfId="10337"/>
    <cellStyle name="40 % - Accent6 2 2 15" xfId="4838"/>
    <cellStyle name="40 % - Accent6 2 2 15 2" xfId="11123"/>
    <cellStyle name="40 % - Accent6 2 2 16" xfId="5622"/>
    <cellStyle name="40 % - Accent6 2 2 16 2" xfId="11907"/>
    <cellStyle name="40 % - Accent6 2 2 17" xfId="6407"/>
    <cellStyle name="40 % - Accent6 2 2 2" xfId="136"/>
    <cellStyle name="40 % - Accent6 2 2 2 10" xfId="5650"/>
    <cellStyle name="40 % - Accent6 2 2 2 10 2" xfId="11935"/>
    <cellStyle name="40 % - Accent6 2 2 2 11" xfId="6435"/>
    <cellStyle name="40 % - Accent6 2 2 2 2" xfId="332"/>
    <cellStyle name="40 % - Accent6 2 2 2 2 10" xfId="6631"/>
    <cellStyle name="40 % - Accent6 2 2 2 2 2" xfId="729"/>
    <cellStyle name="40 % - Accent6 2 2 2 2 2 2" xfId="1520"/>
    <cellStyle name="40 % - Accent6 2 2 2 2 2 2 2" xfId="7808"/>
    <cellStyle name="40 % - Accent6 2 2 2 2 2 3" xfId="2305"/>
    <cellStyle name="40 % - Accent6 2 2 2 2 2 3 2" xfId="8593"/>
    <cellStyle name="40 % - Accent6 2 2 2 2 2 4" xfId="3090"/>
    <cellStyle name="40 % - Accent6 2 2 2 2 2 4 2" xfId="9378"/>
    <cellStyle name="40 % - Accent6 2 2 2 2 2 5" xfId="3879"/>
    <cellStyle name="40 % - Accent6 2 2 2 2 2 5 2" xfId="10167"/>
    <cellStyle name="40 % - Accent6 2 2 2 2 2 6" xfId="4668"/>
    <cellStyle name="40 % - Accent6 2 2 2 2 2 6 2" xfId="10953"/>
    <cellStyle name="40 % - Accent6 2 2 2 2 2 7" xfId="5454"/>
    <cellStyle name="40 % - Accent6 2 2 2 2 2 7 2" xfId="11739"/>
    <cellStyle name="40 % - Accent6 2 2 2 2 2 8" xfId="6238"/>
    <cellStyle name="40 % - Accent6 2 2 2 2 2 8 2" xfId="12523"/>
    <cellStyle name="40 % - Accent6 2 2 2 2 2 9" xfId="7023"/>
    <cellStyle name="40 % - Accent6 2 2 2 2 3" xfId="1128"/>
    <cellStyle name="40 % - Accent6 2 2 2 2 3 2" xfId="7416"/>
    <cellStyle name="40 % - Accent6 2 2 2 2 4" xfId="1913"/>
    <cellStyle name="40 % - Accent6 2 2 2 2 4 2" xfId="8201"/>
    <cellStyle name="40 % - Accent6 2 2 2 2 5" xfId="2698"/>
    <cellStyle name="40 % - Accent6 2 2 2 2 5 2" xfId="8986"/>
    <cellStyle name="40 % - Accent6 2 2 2 2 6" xfId="3487"/>
    <cellStyle name="40 % - Accent6 2 2 2 2 6 2" xfId="9775"/>
    <cellStyle name="40 % - Accent6 2 2 2 2 7" xfId="4276"/>
    <cellStyle name="40 % - Accent6 2 2 2 2 7 2" xfId="10561"/>
    <cellStyle name="40 % - Accent6 2 2 2 2 8" xfId="5062"/>
    <cellStyle name="40 % - Accent6 2 2 2 2 8 2" xfId="11347"/>
    <cellStyle name="40 % - Accent6 2 2 2 2 9" xfId="5846"/>
    <cellStyle name="40 % - Accent6 2 2 2 2 9 2" xfId="12131"/>
    <cellStyle name="40 % - Accent6 2 2 2 3" xfId="533"/>
    <cellStyle name="40 % - Accent6 2 2 2 3 2" xfId="1324"/>
    <cellStyle name="40 % - Accent6 2 2 2 3 2 2" xfId="7612"/>
    <cellStyle name="40 % - Accent6 2 2 2 3 3" xfId="2109"/>
    <cellStyle name="40 % - Accent6 2 2 2 3 3 2" xfId="8397"/>
    <cellStyle name="40 % - Accent6 2 2 2 3 4" xfId="2894"/>
    <cellStyle name="40 % - Accent6 2 2 2 3 4 2" xfId="9182"/>
    <cellStyle name="40 % - Accent6 2 2 2 3 5" xfId="3683"/>
    <cellStyle name="40 % - Accent6 2 2 2 3 5 2" xfId="9971"/>
    <cellStyle name="40 % - Accent6 2 2 2 3 6" xfId="4472"/>
    <cellStyle name="40 % - Accent6 2 2 2 3 6 2" xfId="10757"/>
    <cellStyle name="40 % - Accent6 2 2 2 3 7" xfId="5258"/>
    <cellStyle name="40 % - Accent6 2 2 2 3 7 2" xfId="11543"/>
    <cellStyle name="40 % - Accent6 2 2 2 3 8" xfId="6042"/>
    <cellStyle name="40 % - Accent6 2 2 2 3 8 2" xfId="12327"/>
    <cellStyle name="40 % - Accent6 2 2 2 3 9" xfId="6827"/>
    <cellStyle name="40 % - Accent6 2 2 2 4" xfId="932"/>
    <cellStyle name="40 % - Accent6 2 2 2 4 2" xfId="7220"/>
    <cellStyle name="40 % - Accent6 2 2 2 5" xfId="1717"/>
    <cellStyle name="40 % - Accent6 2 2 2 5 2" xfId="8005"/>
    <cellStyle name="40 % - Accent6 2 2 2 6" xfId="2502"/>
    <cellStyle name="40 % - Accent6 2 2 2 6 2" xfId="8790"/>
    <cellStyle name="40 % - Accent6 2 2 2 7" xfId="3291"/>
    <cellStyle name="40 % - Accent6 2 2 2 7 2" xfId="9579"/>
    <cellStyle name="40 % - Accent6 2 2 2 8" xfId="4080"/>
    <cellStyle name="40 % - Accent6 2 2 2 8 2" xfId="10365"/>
    <cellStyle name="40 % - Accent6 2 2 2 9" xfId="4866"/>
    <cellStyle name="40 % - Accent6 2 2 2 9 2" xfId="11151"/>
    <cellStyle name="40 % - Accent6 2 2 3" xfId="164"/>
    <cellStyle name="40 % - Accent6 2 2 3 10" xfId="5678"/>
    <cellStyle name="40 % - Accent6 2 2 3 10 2" xfId="11963"/>
    <cellStyle name="40 % - Accent6 2 2 3 11" xfId="6463"/>
    <cellStyle name="40 % - Accent6 2 2 3 2" xfId="360"/>
    <cellStyle name="40 % - Accent6 2 2 3 2 10" xfId="6659"/>
    <cellStyle name="40 % - Accent6 2 2 3 2 2" xfId="757"/>
    <cellStyle name="40 % - Accent6 2 2 3 2 2 2" xfId="1548"/>
    <cellStyle name="40 % - Accent6 2 2 3 2 2 2 2" xfId="7836"/>
    <cellStyle name="40 % - Accent6 2 2 3 2 2 3" xfId="2333"/>
    <cellStyle name="40 % - Accent6 2 2 3 2 2 3 2" xfId="8621"/>
    <cellStyle name="40 % - Accent6 2 2 3 2 2 4" xfId="3118"/>
    <cellStyle name="40 % - Accent6 2 2 3 2 2 4 2" xfId="9406"/>
    <cellStyle name="40 % - Accent6 2 2 3 2 2 5" xfId="3907"/>
    <cellStyle name="40 % - Accent6 2 2 3 2 2 5 2" xfId="10195"/>
    <cellStyle name="40 % - Accent6 2 2 3 2 2 6" xfId="4696"/>
    <cellStyle name="40 % - Accent6 2 2 3 2 2 6 2" xfId="10981"/>
    <cellStyle name="40 % - Accent6 2 2 3 2 2 7" xfId="5482"/>
    <cellStyle name="40 % - Accent6 2 2 3 2 2 7 2" xfId="11767"/>
    <cellStyle name="40 % - Accent6 2 2 3 2 2 8" xfId="6266"/>
    <cellStyle name="40 % - Accent6 2 2 3 2 2 8 2" xfId="12551"/>
    <cellStyle name="40 % - Accent6 2 2 3 2 2 9" xfId="7051"/>
    <cellStyle name="40 % - Accent6 2 2 3 2 3" xfId="1156"/>
    <cellStyle name="40 % - Accent6 2 2 3 2 3 2" xfId="7444"/>
    <cellStyle name="40 % - Accent6 2 2 3 2 4" xfId="1941"/>
    <cellStyle name="40 % - Accent6 2 2 3 2 4 2" xfId="8229"/>
    <cellStyle name="40 % - Accent6 2 2 3 2 5" xfId="2726"/>
    <cellStyle name="40 % - Accent6 2 2 3 2 5 2" xfId="9014"/>
    <cellStyle name="40 % - Accent6 2 2 3 2 6" xfId="3515"/>
    <cellStyle name="40 % - Accent6 2 2 3 2 6 2" xfId="9803"/>
    <cellStyle name="40 % - Accent6 2 2 3 2 7" xfId="4304"/>
    <cellStyle name="40 % - Accent6 2 2 3 2 7 2" xfId="10589"/>
    <cellStyle name="40 % - Accent6 2 2 3 2 8" xfId="5090"/>
    <cellStyle name="40 % - Accent6 2 2 3 2 8 2" xfId="11375"/>
    <cellStyle name="40 % - Accent6 2 2 3 2 9" xfId="5874"/>
    <cellStyle name="40 % - Accent6 2 2 3 2 9 2" xfId="12159"/>
    <cellStyle name="40 % - Accent6 2 2 3 3" xfId="561"/>
    <cellStyle name="40 % - Accent6 2 2 3 3 2" xfId="1352"/>
    <cellStyle name="40 % - Accent6 2 2 3 3 2 2" xfId="7640"/>
    <cellStyle name="40 % - Accent6 2 2 3 3 3" xfId="2137"/>
    <cellStyle name="40 % - Accent6 2 2 3 3 3 2" xfId="8425"/>
    <cellStyle name="40 % - Accent6 2 2 3 3 4" xfId="2922"/>
    <cellStyle name="40 % - Accent6 2 2 3 3 4 2" xfId="9210"/>
    <cellStyle name="40 % - Accent6 2 2 3 3 5" xfId="3711"/>
    <cellStyle name="40 % - Accent6 2 2 3 3 5 2" xfId="9999"/>
    <cellStyle name="40 % - Accent6 2 2 3 3 6" xfId="4500"/>
    <cellStyle name="40 % - Accent6 2 2 3 3 6 2" xfId="10785"/>
    <cellStyle name="40 % - Accent6 2 2 3 3 7" xfId="5286"/>
    <cellStyle name="40 % - Accent6 2 2 3 3 7 2" xfId="11571"/>
    <cellStyle name="40 % - Accent6 2 2 3 3 8" xfId="6070"/>
    <cellStyle name="40 % - Accent6 2 2 3 3 8 2" xfId="12355"/>
    <cellStyle name="40 % - Accent6 2 2 3 3 9" xfId="6855"/>
    <cellStyle name="40 % - Accent6 2 2 3 4" xfId="960"/>
    <cellStyle name="40 % - Accent6 2 2 3 4 2" xfId="7248"/>
    <cellStyle name="40 % - Accent6 2 2 3 5" xfId="1745"/>
    <cellStyle name="40 % - Accent6 2 2 3 5 2" xfId="8033"/>
    <cellStyle name="40 % - Accent6 2 2 3 6" xfId="2530"/>
    <cellStyle name="40 % - Accent6 2 2 3 6 2" xfId="8818"/>
    <cellStyle name="40 % - Accent6 2 2 3 7" xfId="3319"/>
    <cellStyle name="40 % - Accent6 2 2 3 7 2" xfId="9607"/>
    <cellStyle name="40 % - Accent6 2 2 3 8" xfId="4108"/>
    <cellStyle name="40 % - Accent6 2 2 3 8 2" xfId="10393"/>
    <cellStyle name="40 % - Accent6 2 2 3 9" xfId="4894"/>
    <cellStyle name="40 % - Accent6 2 2 3 9 2" xfId="11179"/>
    <cellStyle name="40 % - Accent6 2 2 4" xfId="192"/>
    <cellStyle name="40 % - Accent6 2 2 4 10" xfId="5706"/>
    <cellStyle name="40 % - Accent6 2 2 4 10 2" xfId="11991"/>
    <cellStyle name="40 % - Accent6 2 2 4 11" xfId="6491"/>
    <cellStyle name="40 % - Accent6 2 2 4 2" xfId="388"/>
    <cellStyle name="40 % - Accent6 2 2 4 2 10" xfId="6687"/>
    <cellStyle name="40 % - Accent6 2 2 4 2 2" xfId="785"/>
    <cellStyle name="40 % - Accent6 2 2 4 2 2 2" xfId="1576"/>
    <cellStyle name="40 % - Accent6 2 2 4 2 2 2 2" xfId="7864"/>
    <cellStyle name="40 % - Accent6 2 2 4 2 2 3" xfId="2361"/>
    <cellStyle name="40 % - Accent6 2 2 4 2 2 3 2" xfId="8649"/>
    <cellStyle name="40 % - Accent6 2 2 4 2 2 4" xfId="3146"/>
    <cellStyle name="40 % - Accent6 2 2 4 2 2 4 2" xfId="9434"/>
    <cellStyle name="40 % - Accent6 2 2 4 2 2 5" xfId="3935"/>
    <cellStyle name="40 % - Accent6 2 2 4 2 2 5 2" xfId="10223"/>
    <cellStyle name="40 % - Accent6 2 2 4 2 2 6" xfId="4724"/>
    <cellStyle name="40 % - Accent6 2 2 4 2 2 6 2" xfId="11009"/>
    <cellStyle name="40 % - Accent6 2 2 4 2 2 7" xfId="5510"/>
    <cellStyle name="40 % - Accent6 2 2 4 2 2 7 2" xfId="11795"/>
    <cellStyle name="40 % - Accent6 2 2 4 2 2 8" xfId="6294"/>
    <cellStyle name="40 % - Accent6 2 2 4 2 2 8 2" xfId="12579"/>
    <cellStyle name="40 % - Accent6 2 2 4 2 2 9" xfId="7079"/>
    <cellStyle name="40 % - Accent6 2 2 4 2 3" xfId="1184"/>
    <cellStyle name="40 % - Accent6 2 2 4 2 3 2" xfId="7472"/>
    <cellStyle name="40 % - Accent6 2 2 4 2 4" xfId="1969"/>
    <cellStyle name="40 % - Accent6 2 2 4 2 4 2" xfId="8257"/>
    <cellStyle name="40 % - Accent6 2 2 4 2 5" xfId="2754"/>
    <cellStyle name="40 % - Accent6 2 2 4 2 5 2" xfId="9042"/>
    <cellStyle name="40 % - Accent6 2 2 4 2 6" xfId="3543"/>
    <cellStyle name="40 % - Accent6 2 2 4 2 6 2" xfId="9831"/>
    <cellStyle name="40 % - Accent6 2 2 4 2 7" xfId="4332"/>
    <cellStyle name="40 % - Accent6 2 2 4 2 7 2" xfId="10617"/>
    <cellStyle name="40 % - Accent6 2 2 4 2 8" xfId="5118"/>
    <cellStyle name="40 % - Accent6 2 2 4 2 8 2" xfId="11403"/>
    <cellStyle name="40 % - Accent6 2 2 4 2 9" xfId="5902"/>
    <cellStyle name="40 % - Accent6 2 2 4 2 9 2" xfId="12187"/>
    <cellStyle name="40 % - Accent6 2 2 4 3" xfId="589"/>
    <cellStyle name="40 % - Accent6 2 2 4 3 2" xfId="1380"/>
    <cellStyle name="40 % - Accent6 2 2 4 3 2 2" xfId="7668"/>
    <cellStyle name="40 % - Accent6 2 2 4 3 3" xfId="2165"/>
    <cellStyle name="40 % - Accent6 2 2 4 3 3 2" xfId="8453"/>
    <cellStyle name="40 % - Accent6 2 2 4 3 4" xfId="2950"/>
    <cellStyle name="40 % - Accent6 2 2 4 3 4 2" xfId="9238"/>
    <cellStyle name="40 % - Accent6 2 2 4 3 5" xfId="3739"/>
    <cellStyle name="40 % - Accent6 2 2 4 3 5 2" xfId="10027"/>
    <cellStyle name="40 % - Accent6 2 2 4 3 6" xfId="4528"/>
    <cellStyle name="40 % - Accent6 2 2 4 3 6 2" xfId="10813"/>
    <cellStyle name="40 % - Accent6 2 2 4 3 7" xfId="5314"/>
    <cellStyle name="40 % - Accent6 2 2 4 3 7 2" xfId="11599"/>
    <cellStyle name="40 % - Accent6 2 2 4 3 8" xfId="6098"/>
    <cellStyle name="40 % - Accent6 2 2 4 3 8 2" xfId="12383"/>
    <cellStyle name="40 % - Accent6 2 2 4 3 9" xfId="6883"/>
    <cellStyle name="40 % - Accent6 2 2 4 4" xfId="988"/>
    <cellStyle name="40 % - Accent6 2 2 4 4 2" xfId="7276"/>
    <cellStyle name="40 % - Accent6 2 2 4 5" xfId="1773"/>
    <cellStyle name="40 % - Accent6 2 2 4 5 2" xfId="8061"/>
    <cellStyle name="40 % - Accent6 2 2 4 6" xfId="2558"/>
    <cellStyle name="40 % - Accent6 2 2 4 6 2" xfId="8846"/>
    <cellStyle name="40 % - Accent6 2 2 4 7" xfId="3347"/>
    <cellStyle name="40 % - Accent6 2 2 4 7 2" xfId="9635"/>
    <cellStyle name="40 % - Accent6 2 2 4 8" xfId="4136"/>
    <cellStyle name="40 % - Accent6 2 2 4 8 2" xfId="10421"/>
    <cellStyle name="40 % - Accent6 2 2 4 9" xfId="4922"/>
    <cellStyle name="40 % - Accent6 2 2 4 9 2" xfId="11207"/>
    <cellStyle name="40 % - Accent6 2 2 5" xfId="220"/>
    <cellStyle name="40 % - Accent6 2 2 5 10" xfId="5734"/>
    <cellStyle name="40 % - Accent6 2 2 5 10 2" xfId="12019"/>
    <cellStyle name="40 % - Accent6 2 2 5 11" xfId="6519"/>
    <cellStyle name="40 % - Accent6 2 2 5 2" xfId="416"/>
    <cellStyle name="40 % - Accent6 2 2 5 2 10" xfId="6715"/>
    <cellStyle name="40 % - Accent6 2 2 5 2 2" xfId="813"/>
    <cellStyle name="40 % - Accent6 2 2 5 2 2 2" xfId="1604"/>
    <cellStyle name="40 % - Accent6 2 2 5 2 2 2 2" xfId="7892"/>
    <cellStyle name="40 % - Accent6 2 2 5 2 2 3" xfId="2389"/>
    <cellStyle name="40 % - Accent6 2 2 5 2 2 3 2" xfId="8677"/>
    <cellStyle name="40 % - Accent6 2 2 5 2 2 4" xfId="3174"/>
    <cellStyle name="40 % - Accent6 2 2 5 2 2 4 2" xfId="9462"/>
    <cellStyle name="40 % - Accent6 2 2 5 2 2 5" xfId="3963"/>
    <cellStyle name="40 % - Accent6 2 2 5 2 2 5 2" xfId="10251"/>
    <cellStyle name="40 % - Accent6 2 2 5 2 2 6" xfId="4752"/>
    <cellStyle name="40 % - Accent6 2 2 5 2 2 6 2" xfId="11037"/>
    <cellStyle name="40 % - Accent6 2 2 5 2 2 7" xfId="5538"/>
    <cellStyle name="40 % - Accent6 2 2 5 2 2 7 2" xfId="11823"/>
    <cellStyle name="40 % - Accent6 2 2 5 2 2 8" xfId="6322"/>
    <cellStyle name="40 % - Accent6 2 2 5 2 2 8 2" xfId="12607"/>
    <cellStyle name="40 % - Accent6 2 2 5 2 2 9" xfId="7107"/>
    <cellStyle name="40 % - Accent6 2 2 5 2 3" xfId="1212"/>
    <cellStyle name="40 % - Accent6 2 2 5 2 3 2" xfId="7500"/>
    <cellStyle name="40 % - Accent6 2 2 5 2 4" xfId="1997"/>
    <cellStyle name="40 % - Accent6 2 2 5 2 4 2" xfId="8285"/>
    <cellStyle name="40 % - Accent6 2 2 5 2 5" xfId="2782"/>
    <cellStyle name="40 % - Accent6 2 2 5 2 5 2" xfId="9070"/>
    <cellStyle name="40 % - Accent6 2 2 5 2 6" xfId="3571"/>
    <cellStyle name="40 % - Accent6 2 2 5 2 6 2" xfId="9859"/>
    <cellStyle name="40 % - Accent6 2 2 5 2 7" xfId="4360"/>
    <cellStyle name="40 % - Accent6 2 2 5 2 7 2" xfId="10645"/>
    <cellStyle name="40 % - Accent6 2 2 5 2 8" xfId="5146"/>
    <cellStyle name="40 % - Accent6 2 2 5 2 8 2" xfId="11431"/>
    <cellStyle name="40 % - Accent6 2 2 5 2 9" xfId="5930"/>
    <cellStyle name="40 % - Accent6 2 2 5 2 9 2" xfId="12215"/>
    <cellStyle name="40 % - Accent6 2 2 5 3" xfId="617"/>
    <cellStyle name="40 % - Accent6 2 2 5 3 2" xfId="1408"/>
    <cellStyle name="40 % - Accent6 2 2 5 3 2 2" xfId="7696"/>
    <cellStyle name="40 % - Accent6 2 2 5 3 3" xfId="2193"/>
    <cellStyle name="40 % - Accent6 2 2 5 3 3 2" xfId="8481"/>
    <cellStyle name="40 % - Accent6 2 2 5 3 4" xfId="2978"/>
    <cellStyle name="40 % - Accent6 2 2 5 3 4 2" xfId="9266"/>
    <cellStyle name="40 % - Accent6 2 2 5 3 5" xfId="3767"/>
    <cellStyle name="40 % - Accent6 2 2 5 3 5 2" xfId="10055"/>
    <cellStyle name="40 % - Accent6 2 2 5 3 6" xfId="4556"/>
    <cellStyle name="40 % - Accent6 2 2 5 3 6 2" xfId="10841"/>
    <cellStyle name="40 % - Accent6 2 2 5 3 7" xfId="5342"/>
    <cellStyle name="40 % - Accent6 2 2 5 3 7 2" xfId="11627"/>
    <cellStyle name="40 % - Accent6 2 2 5 3 8" xfId="6126"/>
    <cellStyle name="40 % - Accent6 2 2 5 3 8 2" xfId="12411"/>
    <cellStyle name="40 % - Accent6 2 2 5 3 9" xfId="6911"/>
    <cellStyle name="40 % - Accent6 2 2 5 4" xfId="1016"/>
    <cellStyle name="40 % - Accent6 2 2 5 4 2" xfId="7304"/>
    <cellStyle name="40 % - Accent6 2 2 5 5" xfId="1801"/>
    <cellStyle name="40 % - Accent6 2 2 5 5 2" xfId="8089"/>
    <cellStyle name="40 % - Accent6 2 2 5 6" xfId="2586"/>
    <cellStyle name="40 % - Accent6 2 2 5 6 2" xfId="8874"/>
    <cellStyle name="40 % - Accent6 2 2 5 7" xfId="3375"/>
    <cellStyle name="40 % - Accent6 2 2 5 7 2" xfId="9663"/>
    <cellStyle name="40 % - Accent6 2 2 5 8" xfId="4164"/>
    <cellStyle name="40 % - Accent6 2 2 5 8 2" xfId="10449"/>
    <cellStyle name="40 % - Accent6 2 2 5 9" xfId="4950"/>
    <cellStyle name="40 % - Accent6 2 2 5 9 2" xfId="11235"/>
    <cellStyle name="40 % - Accent6 2 2 6" xfId="248"/>
    <cellStyle name="40 % - Accent6 2 2 6 10" xfId="5762"/>
    <cellStyle name="40 % - Accent6 2 2 6 10 2" xfId="12047"/>
    <cellStyle name="40 % - Accent6 2 2 6 11" xfId="6547"/>
    <cellStyle name="40 % - Accent6 2 2 6 2" xfId="444"/>
    <cellStyle name="40 % - Accent6 2 2 6 2 10" xfId="6743"/>
    <cellStyle name="40 % - Accent6 2 2 6 2 2" xfId="841"/>
    <cellStyle name="40 % - Accent6 2 2 6 2 2 2" xfId="1632"/>
    <cellStyle name="40 % - Accent6 2 2 6 2 2 2 2" xfId="7920"/>
    <cellStyle name="40 % - Accent6 2 2 6 2 2 3" xfId="2417"/>
    <cellStyle name="40 % - Accent6 2 2 6 2 2 3 2" xfId="8705"/>
    <cellStyle name="40 % - Accent6 2 2 6 2 2 4" xfId="3202"/>
    <cellStyle name="40 % - Accent6 2 2 6 2 2 4 2" xfId="9490"/>
    <cellStyle name="40 % - Accent6 2 2 6 2 2 5" xfId="3991"/>
    <cellStyle name="40 % - Accent6 2 2 6 2 2 5 2" xfId="10279"/>
    <cellStyle name="40 % - Accent6 2 2 6 2 2 6" xfId="4780"/>
    <cellStyle name="40 % - Accent6 2 2 6 2 2 6 2" xfId="11065"/>
    <cellStyle name="40 % - Accent6 2 2 6 2 2 7" xfId="5566"/>
    <cellStyle name="40 % - Accent6 2 2 6 2 2 7 2" xfId="11851"/>
    <cellStyle name="40 % - Accent6 2 2 6 2 2 8" xfId="6350"/>
    <cellStyle name="40 % - Accent6 2 2 6 2 2 8 2" xfId="12635"/>
    <cellStyle name="40 % - Accent6 2 2 6 2 2 9" xfId="7135"/>
    <cellStyle name="40 % - Accent6 2 2 6 2 3" xfId="1240"/>
    <cellStyle name="40 % - Accent6 2 2 6 2 3 2" xfId="7528"/>
    <cellStyle name="40 % - Accent6 2 2 6 2 4" xfId="2025"/>
    <cellStyle name="40 % - Accent6 2 2 6 2 4 2" xfId="8313"/>
    <cellStyle name="40 % - Accent6 2 2 6 2 5" xfId="2810"/>
    <cellStyle name="40 % - Accent6 2 2 6 2 5 2" xfId="9098"/>
    <cellStyle name="40 % - Accent6 2 2 6 2 6" xfId="3599"/>
    <cellStyle name="40 % - Accent6 2 2 6 2 6 2" xfId="9887"/>
    <cellStyle name="40 % - Accent6 2 2 6 2 7" xfId="4388"/>
    <cellStyle name="40 % - Accent6 2 2 6 2 7 2" xfId="10673"/>
    <cellStyle name="40 % - Accent6 2 2 6 2 8" xfId="5174"/>
    <cellStyle name="40 % - Accent6 2 2 6 2 8 2" xfId="11459"/>
    <cellStyle name="40 % - Accent6 2 2 6 2 9" xfId="5958"/>
    <cellStyle name="40 % - Accent6 2 2 6 2 9 2" xfId="12243"/>
    <cellStyle name="40 % - Accent6 2 2 6 3" xfId="645"/>
    <cellStyle name="40 % - Accent6 2 2 6 3 2" xfId="1436"/>
    <cellStyle name="40 % - Accent6 2 2 6 3 2 2" xfId="7724"/>
    <cellStyle name="40 % - Accent6 2 2 6 3 3" xfId="2221"/>
    <cellStyle name="40 % - Accent6 2 2 6 3 3 2" xfId="8509"/>
    <cellStyle name="40 % - Accent6 2 2 6 3 4" xfId="3006"/>
    <cellStyle name="40 % - Accent6 2 2 6 3 4 2" xfId="9294"/>
    <cellStyle name="40 % - Accent6 2 2 6 3 5" xfId="3795"/>
    <cellStyle name="40 % - Accent6 2 2 6 3 5 2" xfId="10083"/>
    <cellStyle name="40 % - Accent6 2 2 6 3 6" xfId="4584"/>
    <cellStyle name="40 % - Accent6 2 2 6 3 6 2" xfId="10869"/>
    <cellStyle name="40 % - Accent6 2 2 6 3 7" xfId="5370"/>
    <cellStyle name="40 % - Accent6 2 2 6 3 7 2" xfId="11655"/>
    <cellStyle name="40 % - Accent6 2 2 6 3 8" xfId="6154"/>
    <cellStyle name="40 % - Accent6 2 2 6 3 8 2" xfId="12439"/>
    <cellStyle name="40 % - Accent6 2 2 6 3 9" xfId="6939"/>
    <cellStyle name="40 % - Accent6 2 2 6 4" xfId="1044"/>
    <cellStyle name="40 % - Accent6 2 2 6 4 2" xfId="7332"/>
    <cellStyle name="40 % - Accent6 2 2 6 5" xfId="1829"/>
    <cellStyle name="40 % - Accent6 2 2 6 5 2" xfId="8117"/>
    <cellStyle name="40 % - Accent6 2 2 6 6" xfId="2614"/>
    <cellStyle name="40 % - Accent6 2 2 6 6 2" xfId="8902"/>
    <cellStyle name="40 % - Accent6 2 2 6 7" xfId="3403"/>
    <cellStyle name="40 % - Accent6 2 2 6 7 2" xfId="9691"/>
    <cellStyle name="40 % - Accent6 2 2 6 8" xfId="4192"/>
    <cellStyle name="40 % - Accent6 2 2 6 8 2" xfId="10477"/>
    <cellStyle name="40 % - Accent6 2 2 6 9" xfId="4978"/>
    <cellStyle name="40 % - Accent6 2 2 6 9 2" xfId="11263"/>
    <cellStyle name="40 % - Accent6 2 2 7" xfId="276"/>
    <cellStyle name="40 % - Accent6 2 2 7 10" xfId="5790"/>
    <cellStyle name="40 % - Accent6 2 2 7 10 2" xfId="12075"/>
    <cellStyle name="40 % - Accent6 2 2 7 11" xfId="6575"/>
    <cellStyle name="40 % - Accent6 2 2 7 2" xfId="472"/>
    <cellStyle name="40 % - Accent6 2 2 7 2 10" xfId="6771"/>
    <cellStyle name="40 % - Accent6 2 2 7 2 2" xfId="869"/>
    <cellStyle name="40 % - Accent6 2 2 7 2 2 2" xfId="1660"/>
    <cellStyle name="40 % - Accent6 2 2 7 2 2 2 2" xfId="7948"/>
    <cellStyle name="40 % - Accent6 2 2 7 2 2 3" xfId="2445"/>
    <cellStyle name="40 % - Accent6 2 2 7 2 2 3 2" xfId="8733"/>
    <cellStyle name="40 % - Accent6 2 2 7 2 2 4" xfId="3230"/>
    <cellStyle name="40 % - Accent6 2 2 7 2 2 4 2" xfId="9518"/>
    <cellStyle name="40 % - Accent6 2 2 7 2 2 5" xfId="4019"/>
    <cellStyle name="40 % - Accent6 2 2 7 2 2 5 2" xfId="10307"/>
    <cellStyle name="40 % - Accent6 2 2 7 2 2 6" xfId="4808"/>
    <cellStyle name="40 % - Accent6 2 2 7 2 2 6 2" xfId="11093"/>
    <cellStyle name="40 % - Accent6 2 2 7 2 2 7" xfId="5594"/>
    <cellStyle name="40 % - Accent6 2 2 7 2 2 7 2" xfId="11879"/>
    <cellStyle name="40 % - Accent6 2 2 7 2 2 8" xfId="6378"/>
    <cellStyle name="40 % - Accent6 2 2 7 2 2 8 2" xfId="12663"/>
    <cellStyle name="40 % - Accent6 2 2 7 2 2 9" xfId="7163"/>
    <cellStyle name="40 % - Accent6 2 2 7 2 3" xfId="1268"/>
    <cellStyle name="40 % - Accent6 2 2 7 2 3 2" xfId="7556"/>
    <cellStyle name="40 % - Accent6 2 2 7 2 4" xfId="2053"/>
    <cellStyle name="40 % - Accent6 2 2 7 2 4 2" xfId="8341"/>
    <cellStyle name="40 % - Accent6 2 2 7 2 5" xfId="2838"/>
    <cellStyle name="40 % - Accent6 2 2 7 2 5 2" xfId="9126"/>
    <cellStyle name="40 % - Accent6 2 2 7 2 6" xfId="3627"/>
    <cellStyle name="40 % - Accent6 2 2 7 2 6 2" xfId="9915"/>
    <cellStyle name="40 % - Accent6 2 2 7 2 7" xfId="4416"/>
    <cellStyle name="40 % - Accent6 2 2 7 2 7 2" xfId="10701"/>
    <cellStyle name="40 % - Accent6 2 2 7 2 8" xfId="5202"/>
    <cellStyle name="40 % - Accent6 2 2 7 2 8 2" xfId="11487"/>
    <cellStyle name="40 % - Accent6 2 2 7 2 9" xfId="5986"/>
    <cellStyle name="40 % - Accent6 2 2 7 2 9 2" xfId="12271"/>
    <cellStyle name="40 % - Accent6 2 2 7 3" xfId="673"/>
    <cellStyle name="40 % - Accent6 2 2 7 3 2" xfId="1464"/>
    <cellStyle name="40 % - Accent6 2 2 7 3 2 2" xfId="7752"/>
    <cellStyle name="40 % - Accent6 2 2 7 3 3" xfId="2249"/>
    <cellStyle name="40 % - Accent6 2 2 7 3 3 2" xfId="8537"/>
    <cellStyle name="40 % - Accent6 2 2 7 3 4" xfId="3034"/>
    <cellStyle name="40 % - Accent6 2 2 7 3 4 2" xfId="9322"/>
    <cellStyle name="40 % - Accent6 2 2 7 3 5" xfId="3823"/>
    <cellStyle name="40 % - Accent6 2 2 7 3 5 2" xfId="10111"/>
    <cellStyle name="40 % - Accent6 2 2 7 3 6" xfId="4612"/>
    <cellStyle name="40 % - Accent6 2 2 7 3 6 2" xfId="10897"/>
    <cellStyle name="40 % - Accent6 2 2 7 3 7" xfId="5398"/>
    <cellStyle name="40 % - Accent6 2 2 7 3 7 2" xfId="11683"/>
    <cellStyle name="40 % - Accent6 2 2 7 3 8" xfId="6182"/>
    <cellStyle name="40 % - Accent6 2 2 7 3 8 2" xfId="12467"/>
    <cellStyle name="40 % - Accent6 2 2 7 3 9" xfId="6967"/>
    <cellStyle name="40 % - Accent6 2 2 7 4" xfId="1072"/>
    <cellStyle name="40 % - Accent6 2 2 7 4 2" xfId="7360"/>
    <cellStyle name="40 % - Accent6 2 2 7 5" xfId="1857"/>
    <cellStyle name="40 % - Accent6 2 2 7 5 2" xfId="8145"/>
    <cellStyle name="40 % - Accent6 2 2 7 6" xfId="2642"/>
    <cellStyle name="40 % - Accent6 2 2 7 6 2" xfId="8930"/>
    <cellStyle name="40 % - Accent6 2 2 7 7" xfId="3431"/>
    <cellStyle name="40 % - Accent6 2 2 7 7 2" xfId="9719"/>
    <cellStyle name="40 % - Accent6 2 2 7 8" xfId="4220"/>
    <cellStyle name="40 % - Accent6 2 2 7 8 2" xfId="10505"/>
    <cellStyle name="40 % - Accent6 2 2 7 9" xfId="5006"/>
    <cellStyle name="40 % - Accent6 2 2 7 9 2" xfId="11291"/>
    <cellStyle name="40 % - Accent6 2 2 8" xfId="304"/>
    <cellStyle name="40 % - Accent6 2 2 8 10" xfId="6603"/>
    <cellStyle name="40 % - Accent6 2 2 8 2" xfId="701"/>
    <cellStyle name="40 % - Accent6 2 2 8 2 2" xfId="1492"/>
    <cellStyle name="40 % - Accent6 2 2 8 2 2 2" xfId="7780"/>
    <cellStyle name="40 % - Accent6 2 2 8 2 3" xfId="2277"/>
    <cellStyle name="40 % - Accent6 2 2 8 2 3 2" xfId="8565"/>
    <cellStyle name="40 % - Accent6 2 2 8 2 4" xfId="3062"/>
    <cellStyle name="40 % - Accent6 2 2 8 2 4 2" xfId="9350"/>
    <cellStyle name="40 % - Accent6 2 2 8 2 5" xfId="3851"/>
    <cellStyle name="40 % - Accent6 2 2 8 2 5 2" xfId="10139"/>
    <cellStyle name="40 % - Accent6 2 2 8 2 6" xfId="4640"/>
    <cellStyle name="40 % - Accent6 2 2 8 2 6 2" xfId="10925"/>
    <cellStyle name="40 % - Accent6 2 2 8 2 7" xfId="5426"/>
    <cellStyle name="40 % - Accent6 2 2 8 2 7 2" xfId="11711"/>
    <cellStyle name="40 % - Accent6 2 2 8 2 8" xfId="6210"/>
    <cellStyle name="40 % - Accent6 2 2 8 2 8 2" xfId="12495"/>
    <cellStyle name="40 % - Accent6 2 2 8 2 9" xfId="6995"/>
    <cellStyle name="40 % - Accent6 2 2 8 3" xfId="1100"/>
    <cellStyle name="40 % - Accent6 2 2 8 3 2" xfId="7388"/>
    <cellStyle name="40 % - Accent6 2 2 8 4" xfId="1885"/>
    <cellStyle name="40 % - Accent6 2 2 8 4 2" xfId="8173"/>
    <cellStyle name="40 % - Accent6 2 2 8 5" xfId="2670"/>
    <cellStyle name="40 % - Accent6 2 2 8 5 2" xfId="8958"/>
    <cellStyle name="40 % - Accent6 2 2 8 6" xfId="3459"/>
    <cellStyle name="40 % - Accent6 2 2 8 6 2" xfId="9747"/>
    <cellStyle name="40 % - Accent6 2 2 8 7" xfId="4248"/>
    <cellStyle name="40 % - Accent6 2 2 8 7 2" xfId="10533"/>
    <cellStyle name="40 % - Accent6 2 2 8 8" xfId="5034"/>
    <cellStyle name="40 % - Accent6 2 2 8 8 2" xfId="11319"/>
    <cellStyle name="40 % - Accent6 2 2 8 9" xfId="5818"/>
    <cellStyle name="40 % - Accent6 2 2 8 9 2" xfId="12103"/>
    <cellStyle name="40 % - Accent6 2 2 9" xfId="505"/>
    <cellStyle name="40 % - Accent6 2 2 9 2" xfId="1296"/>
    <cellStyle name="40 % - Accent6 2 2 9 2 2" xfId="7584"/>
    <cellStyle name="40 % - Accent6 2 2 9 3" xfId="2081"/>
    <cellStyle name="40 % - Accent6 2 2 9 3 2" xfId="8369"/>
    <cellStyle name="40 % - Accent6 2 2 9 4" xfId="2866"/>
    <cellStyle name="40 % - Accent6 2 2 9 4 2" xfId="9154"/>
    <cellStyle name="40 % - Accent6 2 2 9 5" xfId="3655"/>
    <cellStyle name="40 % - Accent6 2 2 9 5 2" xfId="9943"/>
    <cellStyle name="40 % - Accent6 2 2 9 6" xfId="4444"/>
    <cellStyle name="40 % - Accent6 2 2 9 6 2" xfId="10729"/>
    <cellStyle name="40 % - Accent6 2 2 9 7" xfId="5230"/>
    <cellStyle name="40 % - Accent6 2 2 9 7 2" xfId="11515"/>
    <cellStyle name="40 % - Accent6 2 2 9 8" xfId="6014"/>
    <cellStyle name="40 % - Accent6 2 2 9 8 2" xfId="12299"/>
    <cellStyle name="40 % - Accent6 2 2 9 9" xfId="6799"/>
    <cellStyle name="40 % - Accent6 2 3" xfId="121"/>
    <cellStyle name="40 % - Accent6 2 3 10" xfId="5636"/>
    <cellStyle name="40 % - Accent6 2 3 10 2" xfId="11921"/>
    <cellStyle name="40 % - Accent6 2 3 11" xfId="6421"/>
    <cellStyle name="40 % - Accent6 2 3 2" xfId="318"/>
    <cellStyle name="40 % - Accent6 2 3 2 10" xfId="6617"/>
    <cellStyle name="40 % - Accent6 2 3 2 2" xfId="715"/>
    <cellStyle name="40 % - Accent6 2 3 2 2 2" xfId="1506"/>
    <cellStyle name="40 % - Accent6 2 3 2 2 2 2" xfId="7794"/>
    <cellStyle name="40 % - Accent6 2 3 2 2 3" xfId="2291"/>
    <cellStyle name="40 % - Accent6 2 3 2 2 3 2" xfId="8579"/>
    <cellStyle name="40 % - Accent6 2 3 2 2 4" xfId="3076"/>
    <cellStyle name="40 % - Accent6 2 3 2 2 4 2" xfId="9364"/>
    <cellStyle name="40 % - Accent6 2 3 2 2 5" xfId="3865"/>
    <cellStyle name="40 % - Accent6 2 3 2 2 5 2" xfId="10153"/>
    <cellStyle name="40 % - Accent6 2 3 2 2 6" xfId="4654"/>
    <cellStyle name="40 % - Accent6 2 3 2 2 6 2" xfId="10939"/>
    <cellStyle name="40 % - Accent6 2 3 2 2 7" xfId="5440"/>
    <cellStyle name="40 % - Accent6 2 3 2 2 7 2" xfId="11725"/>
    <cellStyle name="40 % - Accent6 2 3 2 2 8" xfId="6224"/>
    <cellStyle name="40 % - Accent6 2 3 2 2 8 2" xfId="12509"/>
    <cellStyle name="40 % - Accent6 2 3 2 2 9" xfId="7009"/>
    <cellStyle name="40 % - Accent6 2 3 2 3" xfId="1114"/>
    <cellStyle name="40 % - Accent6 2 3 2 3 2" xfId="7402"/>
    <cellStyle name="40 % - Accent6 2 3 2 4" xfId="1899"/>
    <cellStyle name="40 % - Accent6 2 3 2 4 2" xfId="8187"/>
    <cellStyle name="40 % - Accent6 2 3 2 5" xfId="2684"/>
    <cellStyle name="40 % - Accent6 2 3 2 5 2" xfId="8972"/>
    <cellStyle name="40 % - Accent6 2 3 2 6" xfId="3473"/>
    <cellStyle name="40 % - Accent6 2 3 2 6 2" xfId="9761"/>
    <cellStyle name="40 % - Accent6 2 3 2 7" xfId="4262"/>
    <cellStyle name="40 % - Accent6 2 3 2 7 2" xfId="10547"/>
    <cellStyle name="40 % - Accent6 2 3 2 8" xfId="5048"/>
    <cellStyle name="40 % - Accent6 2 3 2 8 2" xfId="11333"/>
    <cellStyle name="40 % - Accent6 2 3 2 9" xfId="5832"/>
    <cellStyle name="40 % - Accent6 2 3 2 9 2" xfId="12117"/>
    <cellStyle name="40 % - Accent6 2 3 3" xfId="519"/>
    <cellStyle name="40 % - Accent6 2 3 3 2" xfId="1310"/>
    <cellStyle name="40 % - Accent6 2 3 3 2 2" xfId="7598"/>
    <cellStyle name="40 % - Accent6 2 3 3 3" xfId="2095"/>
    <cellStyle name="40 % - Accent6 2 3 3 3 2" xfId="8383"/>
    <cellStyle name="40 % - Accent6 2 3 3 4" xfId="2880"/>
    <cellStyle name="40 % - Accent6 2 3 3 4 2" xfId="9168"/>
    <cellStyle name="40 % - Accent6 2 3 3 5" xfId="3669"/>
    <cellStyle name="40 % - Accent6 2 3 3 5 2" xfId="9957"/>
    <cellStyle name="40 % - Accent6 2 3 3 6" xfId="4458"/>
    <cellStyle name="40 % - Accent6 2 3 3 6 2" xfId="10743"/>
    <cellStyle name="40 % - Accent6 2 3 3 7" xfId="5244"/>
    <cellStyle name="40 % - Accent6 2 3 3 7 2" xfId="11529"/>
    <cellStyle name="40 % - Accent6 2 3 3 8" xfId="6028"/>
    <cellStyle name="40 % - Accent6 2 3 3 8 2" xfId="12313"/>
    <cellStyle name="40 % - Accent6 2 3 3 9" xfId="6813"/>
    <cellStyle name="40 % - Accent6 2 3 4" xfId="918"/>
    <cellStyle name="40 % - Accent6 2 3 4 2" xfId="7206"/>
    <cellStyle name="40 % - Accent6 2 3 5" xfId="1703"/>
    <cellStyle name="40 % - Accent6 2 3 5 2" xfId="7991"/>
    <cellStyle name="40 % - Accent6 2 3 6" xfId="2488"/>
    <cellStyle name="40 % - Accent6 2 3 6 2" xfId="8776"/>
    <cellStyle name="40 % - Accent6 2 3 7" xfId="3277"/>
    <cellStyle name="40 % - Accent6 2 3 7 2" xfId="9565"/>
    <cellStyle name="40 % - Accent6 2 3 8" xfId="4066"/>
    <cellStyle name="40 % - Accent6 2 3 8 2" xfId="10351"/>
    <cellStyle name="40 % - Accent6 2 3 9" xfId="4852"/>
    <cellStyle name="40 % - Accent6 2 3 9 2" xfId="11137"/>
    <cellStyle name="40 % - Accent6 2 4" xfId="150"/>
    <cellStyle name="40 % - Accent6 2 4 10" xfId="5664"/>
    <cellStyle name="40 % - Accent6 2 4 10 2" xfId="11949"/>
    <cellStyle name="40 % - Accent6 2 4 11" xfId="6449"/>
    <cellStyle name="40 % - Accent6 2 4 2" xfId="346"/>
    <cellStyle name="40 % - Accent6 2 4 2 10" xfId="6645"/>
    <cellStyle name="40 % - Accent6 2 4 2 2" xfId="743"/>
    <cellStyle name="40 % - Accent6 2 4 2 2 2" xfId="1534"/>
    <cellStyle name="40 % - Accent6 2 4 2 2 2 2" xfId="7822"/>
    <cellStyle name="40 % - Accent6 2 4 2 2 3" xfId="2319"/>
    <cellStyle name="40 % - Accent6 2 4 2 2 3 2" xfId="8607"/>
    <cellStyle name="40 % - Accent6 2 4 2 2 4" xfId="3104"/>
    <cellStyle name="40 % - Accent6 2 4 2 2 4 2" xfId="9392"/>
    <cellStyle name="40 % - Accent6 2 4 2 2 5" xfId="3893"/>
    <cellStyle name="40 % - Accent6 2 4 2 2 5 2" xfId="10181"/>
    <cellStyle name="40 % - Accent6 2 4 2 2 6" xfId="4682"/>
    <cellStyle name="40 % - Accent6 2 4 2 2 6 2" xfId="10967"/>
    <cellStyle name="40 % - Accent6 2 4 2 2 7" xfId="5468"/>
    <cellStyle name="40 % - Accent6 2 4 2 2 7 2" xfId="11753"/>
    <cellStyle name="40 % - Accent6 2 4 2 2 8" xfId="6252"/>
    <cellStyle name="40 % - Accent6 2 4 2 2 8 2" xfId="12537"/>
    <cellStyle name="40 % - Accent6 2 4 2 2 9" xfId="7037"/>
    <cellStyle name="40 % - Accent6 2 4 2 3" xfId="1142"/>
    <cellStyle name="40 % - Accent6 2 4 2 3 2" xfId="7430"/>
    <cellStyle name="40 % - Accent6 2 4 2 4" xfId="1927"/>
    <cellStyle name="40 % - Accent6 2 4 2 4 2" xfId="8215"/>
    <cellStyle name="40 % - Accent6 2 4 2 5" xfId="2712"/>
    <cellStyle name="40 % - Accent6 2 4 2 5 2" xfId="9000"/>
    <cellStyle name="40 % - Accent6 2 4 2 6" xfId="3501"/>
    <cellStyle name="40 % - Accent6 2 4 2 6 2" xfId="9789"/>
    <cellStyle name="40 % - Accent6 2 4 2 7" xfId="4290"/>
    <cellStyle name="40 % - Accent6 2 4 2 7 2" xfId="10575"/>
    <cellStyle name="40 % - Accent6 2 4 2 8" xfId="5076"/>
    <cellStyle name="40 % - Accent6 2 4 2 8 2" xfId="11361"/>
    <cellStyle name="40 % - Accent6 2 4 2 9" xfId="5860"/>
    <cellStyle name="40 % - Accent6 2 4 2 9 2" xfId="12145"/>
    <cellStyle name="40 % - Accent6 2 4 3" xfId="547"/>
    <cellStyle name="40 % - Accent6 2 4 3 2" xfId="1338"/>
    <cellStyle name="40 % - Accent6 2 4 3 2 2" xfId="7626"/>
    <cellStyle name="40 % - Accent6 2 4 3 3" xfId="2123"/>
    <cellStyle name="40 % - Accent6 2 4 3 3 2" xfId="8411"/>
    <cellStyle name="40 % - Accent6 2 4 3 4" xfId="2908"/>
    <cellStyle name="40 % - Accent6 2 4 3 4 2" xfId="9196"/>
    <cellStyle name="40 % - Accent6 2 4 3 5" xfId="3697"/>
    <cellStyle name="40 % - Accent6 2 4 3 5 2" xfId="9985"/>
    <cellStyle name="40 % - Accent6 2 4 3 6" xfId="4486"/>
    <cellStyle name="40 % - Accent6 2 4 3 6 2" xfId="10771"/>
    <cellStyle name="40 % - Accent6 2 4 3 7" xfId="5272"/>
    <cellStyle name="40 % - Accent6 2 4 3 7 2" xfId="11557"/>
    <cellStyle name="40 % - Accent6 2 4 3 8" xfId="6056"/>
    <cellStyle name="40 % - Accent6 2 4 3 8 2" xfId="12341"/>
    <cellStyle name="40 % - Accent6 2 4 3 9" xfId="6841"/>
    <cellStyle name="40 % - Accent6 2 4 4" xfId="946"/>
    <cellStyle name="40 % - Accent6 2 4 4 2" xfId="7234"/>
    <cellStyle name="40 % - Accent6 2 4 5" xfId="1731"/>
    <cellStyle name="40 % - Accent6 2 4 5 2" xfId="8019"/>
    <cellStyle name="40 % - Accent6 2 4 6" xfId="2516"/>
    <cellStyle name="40 % - Accent6 2 4 6 2" xfId="8804"/>
    <cellStyle name="40 % - Accent6 2 4 7" xfId="3305"/>
    <cellStyle name="40 % - Accent6 2 4 7 2" xfId="9593"/>
    <cellStyle name="40 % - Accent6 2 4 8" xfId="4094"/>
    <cellStyle name="40 % - Accent6 2 4 8 2" xfId="10379"/>
    <cellStyle name="40 % - Accent6 2 4 9" xfId="4880"/>
    <cellStyle name="40 % - Accent6 2 4 9 2" xfId="11165"/>
    <cellStyle name="40 % - Accent6 2 5" xfId="178"/>
    <cellStyle name="40 % - Accent6 2 5 10" xfId="5692"/>
    <cellStyle name="40 % - Accent6 2 5 10 2" xfId="11977"/>
    <cellStyle name="40 % - Accent6 2 5 11" xfId="6477"/>
    <cellStyle name="40 % - Accent6 2 5 2" xfId="374"/>
    <cellStyle name="40 % - Accent6 2 5 2 10" xfId="6673"/>
    <cellStyle name="40 % - Accent6 2 5 2 2" xfId="771"/>
    <cellStyle name="40 % - Accent6 2 5 2 2 2" xfId="1562"/>
    <cellStyle name="40 % - Accent6 2 5 2 2 2 2" xfId="7850"/>
    <cellStyle name="40 % - Accent6 2 5 2 2 3" xfId="2347"/>
    <cellStyle name="40 % - Accent6 2 5 2 2 3 2" xfId="8635"/>
    <cellStyle name="40 % - Accent6 2 5 2 2 4" xfId="3132"/>
    <cellStyle name="40 % - Accent6 2 5 2 2 4 2" xfId="9420"/>
    <cellStyle name="40 % - Accent6 2 5 2 2 5" xfId="3921"/>
    <cellStyle name="40 % - Accent6 2 5 2 2 5 2" xfId="10209"/>
    <cellStyle name="40 % - Accent6 2 5 2 2 6" xfId="4710"/>
    <cellStyle name="40 % - Accent6 2 5 2 2 6 2" xfId="10995"/>
    <cellStyle name="40 % - Accent6 2 5 2 2 7" xfId="5496"/>
    <cellStyle name="40 % - Accent6 2 5 2 2 7 2" xfId="11781"/>
    <cellStyle name="40 % - Accent6 2 5 2 2 8" xfId="6280"/>
    <cellStyle name="40 % - Accent6 2 5 2 2 8 2" xfId="12565"/>
    <cellStyle name="40 % - Accent6 2 5 2 2 9" xfId="7065"/>
    <cellStyle name="40 % - Accent6 2 5 2 3" xfId="1170"/>
    <cellStyle name="40 % - Accent6 2 5 2 3 2" xfId="7458"/>
    <cellStyle name="40 % - Accent6 2 5 2 4" xfId="1955"/>
    <cellStyle name="40 % - Accent6 2 5 2 4 2" xfId="8243"/>
    <cellStyle name="40 % - Accent6 2 5 2 5" xfId="2740"/>
    <cellStyle name="40 % - Accent6 2 5 2 5 2" xfId="9028"/>
    <cellStyle name="40 % - Accent6 2 5 2 6" xfId="3529"/>
    <cellStyle name="40 % - Accent6 2 5 2 6 2" xfId="9817"/>
    <cellStyle name="40 % - Accent6 2 5 2 7" xfId="4318"/>
    <cellStyle name="40 % - Accent6 2 5 2 7 2" xfId="10603"/>
    <cellStyle name="40 % - Accent6 2 5 2 8" xfId="5104"/>
    <cellStyle name="40 % - Accent6 2 5 2 8 2" xfId="11389"/>
    <cellStyle name="40 % - Accent6 2 5 2 9" xfId="5888"/>
    <cellStyle name="40 % - Accent6 2 5 2 9 2" xfId="12173"/>
    <cellStyle name="40 % - Accent6 2 5 3" xfId="575"/>
    <cellStyle name="40 % - Accent6 2 5 3 2" xfId="1366"/>
    <cellStyle name="40 % - Accent6 2 5 3 2 2" xfId="7654"/>
    <cellStyle name="40 % - Accent6 2 5 3 3" xfId="2151"/>
    <cellStyle name="40 % - Accent6 2 5 3 3 2" xfId="8439"/>
    <cellStyle name="40 % - Accent6 2 5 3 4" xfId="2936"/>
    <cellStyle name="40 % - Accent6 2 5 3 4 2" xfId="9224"/>
    <cellStyle name="40 % - Accent6 2 5 3 5" xfId="3725"/>
    <cellStyle name="40 % - Accent6 2 5 3 5 2" xfId="10013"/>
    <cellStyle name="40 % - Accent6 2 5 3 6" xfId="4514"/>
    <cellStyle name="40 % - Accent6 2 5 3 6 2" xfId="10799"/>
    <cellStyle name="40 % - Accent6 2 5 3 7" xfId="5300"/>
    <cellStyle name="40 % - Accent6 2 5 3 7 2" xfId="11585"/>
    <cellStyle name="40 % - Accent6 2 5 3 8" xfId="6084"/>
    <cellStyle name="40 % - Accent6 2 5 3 8 2" xfId="12369"/>
    <cellStyle name="40 % - Accent6 2 5 3 9" xfId="6869"/>
    <cellStyle name="40 % - Accent6 2 5 4" xfId="974"/>
    <cellStyle name="40 % - Accent6 2 5 4 2" xfId="7262"/>
    <cellStyle name="40 % - Accent6 2 5 5" xfId="1759"/>
    <cellStyle name="40 % - Accent6 2 5 5 2" xfId="8047"/>
    <cellStyle name="40 % - Accent6 2 5 6" xfId="2544"/>
    <cellStyle name="40 % - Accent6 2 5 6 2" xfId="8832"/>
    <cellStyle name="40 % - Accent6 2 5 7" xfId="3333"/>
    <cellStyle name="40 % - Accent6 2 5 7 2" xfId="9621"/>
    <cellStyle name="40 % - Accent6 2 5 8" xfId="4122"/>
    <cellStyle name="40 % - Accent6 2 5 8 2" xfId="10407"/>
    <cellStyle name="40 % - Accent6 2 5 9" xfId="4908"/>
    <cellStyle name="40 % - Accent6 2 5 9 2" xfId="11193"/>
    <cellStyle name="40 % - Accent6 2 6" xfId="206"/>
    <cellStyle name="40 % - Accent6 2 6 10" xfId="5720"/>
    <cellStyle name="40 % - Accent6 2 6 10 2" xfId="12005"/>
    <cellStyle name="40 % - Accent6 2 6 11" xfId="6505"/>
    <cellStyle name="40 % - Accent6 2 6 2" xfId="402"/>
    <cellStyle name="40 % - Accent6 2 6 2 10" xfId="6701"/>
    <cellStyle name="40 % - Accent6 2 6 2 2" xfId="799"/>
    <cellStyle name="40 % - Accent6 2 6 2 2 2" xfId="1590"/>
    <cellStyle name="40 % - Accent6 2 6 2 2 2 2" xfId="7878"/>
    <cellStyle name="40 % - Accent6 2 6 2 2 3" xfId="2375"/>
    <cellStyle name="40 % - Accent6 2 6 2 2 3 2" xfId="8663"/>
    <cellStyle name="40 % - Accent6 2 6 2 2 4" xfId="3160"/>
    <cellStyle name="40 % - Accent6 2 6 2 2 4 2" xfId="9448"/>
    <cellStyle name="40 % - Accent6 2 6 2 2 5" xfId="3949"/>
    <cellStyle name="40 % - Accent6 2 6 2 2 5 2" xfId="10237"/>
    <cellStyle name="40 % - Accent6 2 6 2 2 6" xfId="4738"/>
    <cellStyle name="40 % - Accent6 2 6 2 2 6 2" xfId="11023"/>
    <cellStyle name="40 % - Accent6 2 6 2 2 7" xfId="5524"/>
    <cellStyle name="40 % - Accent6 2 6 2 2 7 2" xfId="11809"/>
    <cellStyle name="40 % - Accent6 2 6 2 2 8" xfId="6308"/>
    <cellStyle name="40 % - Accent6 2 6 2 2 8 2" xfId="12593"/>
    <cellStyle name="40 % - Accent6 2 6 2 2 9" xfId="7093"/>
    <cellStyle name="40 % - Accent6 2 6 2 3" xfId="1198"/>
    <cellStyle name="40 % - Accent6 2 6 2 3 2" xfId="7486"/>
    <cellStyle name="40 % - Accent6 2 6 2 4" xfId="1983"/>
    <cellStyle name="40 % - Accent6 2 6 2 4 2" xfId="8271"/>
    <cellStyle name="40 % - Accent6 2 6 2 5" xfId="2768"/>
    <cellStyle name="40 % - Accent6 2 6 2 5 2" xfId="9056"/>
    <cellStyle name="40 % - Accent6 2 6 2 6" xfId="3557"/>
    <cellStyle name="40 % - Accent6 2 6 2 6 2" xfId="9845"/>
    <cellStyle name="40 % - Accent6 2 6 2 7" xfId="4346"/>
    <cellStyle name="40 % - Accent6 2 6 2 7 2" xfId="10631"/>
    <cellStyle name="40 % - Accent6 2 6 2 8" xfId="5132"/>
    <cellStyle name="40 % - Accent6 2 6 2 8 2" xfId="11417"/>
    <cellStyle name="40 % - Accent6 2 6 2 9" xfId="5916"/>
    <cellStyle name="40 % - Accent6 2 6 2 9 2" xfId="12201"/>
    <cellStyle name="40 % - Accent6 2 6 3" xfId="603"/>
    <cellStyle name="40 % - Accent6 2 6 3 2" xfId="1394"/>
    <cellStyle name="40 % - Accent6 2 6 3 2 2" xfId="7682"/>
    <cellStyle name="40 % - Accent6 2 6 3 3" xfId="2179"/>
    <cellStyle name="40 % - Accent6 2 6 3 3 2" xfId="8467"/>
    <cellStyle name="40 % - Accent6 2 6 3 4" xfId="2964"/>
    <cellStyle name="40 % - Accent6 2 6 3 4 2" xfId="9252"/>
    <cellStyle name="40 % - Accent6 2 6 3 5" xfId="3753"/>
    <cellStyle name="40 % - Accent6 2 6 3 5 2" xfId="10041"/>
    <cellStyle name="40 % - Accent6 2 6 3 6" xfId="4542"/>
    <cellStyle name="40 % - Accent6 2 6 3 6 2" xfId="10827"/>
    <cellStyle name="40 % - Accent6 2 6 3 7" xfId="5328"/>
    <cellStyle name="40 % - Accent6 2 6 3 7 2" xfId="11613"/>
    <cellStyle name="40 % - Accent6 2 6 3 8" xfId="6112"/>
    <cellStyle name="40 % - Accent6 2 6 3 8 2" xfId="12397"/>
    <cellStyle name="40 % - Accent6 2 6 3 9" xfId="6897"/>
    <cellStyle name="40 % - Accent6 2 6 4" xfId="1002"/>
    <cellStyle name="40 % - Accent6 2 6 4 2" xfId="7290"/>
    <cellStyle name="40 % - Accent6 2 6 5" xfId="1787"/>
    <cellStyle name="40 % - Accent6 2 6 5 2" xfId="8075"/>
    <cellStyle name="40 % - Accent6 2 6 6" xfId="2572"/>
    <cellStyle name="40 % - Accent6 2 6 6 2" xfId="8860"/>
    <cellStyle name="40 % - Accent6 2 6 7" xfId="3361"/>
    <cellStyle name="40 % - Accent6 2 6 7 2" xfId="9649"/>
    <cellStyle name="40 % - Accent6 2 6 8" xfId="4150"/>
    <cellStyle name="40 % - Accent6 2 6 8 2" xfId="10435"/>
    <cellStyle name="40 % - Accent6 2 6 9" xfId="4936"/>
    <cellStyle name="40 % - Accent6 2 6 9 2" xfId="11221"/>
    <cellStyle name="40 % - Accent6 2 7" xfId="234"/>
    <cellStyle name="40 % - Accent6 2 7 10" xfId="5748"/>
    <cellStyle name="40 % - Accent6 2 7 10 2" xfId="12033"/>
    <cellStyle name="40 % - Accent6 2 7 11" xfId="6533"/>
    <cellStyle name="40 % - Accent6 2 7 2" xfId="430"/>
    <cellStyle name="40 % - Accent6 2 7 2 10" xfId="6729"/>
    <cellStyle name="40 % - Accent6 2 7 2 2" xfId="827"/>
    <cellStyle name="40 % - Accent6 2 7 2 2 2" xfId="1618"/>
    <cellStyle name="40 % - Accent6 2 7 2 2 2 2" xfId="7906"/>
    <cellStyle name="40 % - Accent6 2 7 2 2 3" xfId="2403"/>
    <cellStyle name="40 % - Accent6 2 7 2 2 3 2" xfId="8691"/>
    <cellStyle name="40 % - Accent6 2 7 2 2 4" xfId="3188"/>
    <cellStyle name="40 % - Accent6 2 7 2 2 4 2" xfId="9476"/>
    <cellStyle name="40 % - Accent6 2 7 2 2 5" xfId="3977"/>
    <cellStyle name="40 % - Accent6 2 7 2 2 5 2" xfId="10265"/>
    <cellStyle name="40 % - Accent6 2 7 2 2 6" xfId="4766"/>
    <cellStyle name="40 % - Accent6 2 7 2 2 6 2" xfId="11051"/>
    <cellStyle name="40 % - Accent6 2 7 2 2 7" xfId="5552"/>
    <cellStyle name="40 % - Accent6 2 7 2 2 7 2" xfId="11837"/>
    <cellStyle name="40 % - Accent6 2 7 2 2 8" xfId="6336"/>
    <cellStyle name="40 % - Accent6 2 7 2 2 8 2" xfId="12621"/>
    <cellStyle name="40 % - Accent6 2 7 2 2 9" xfId="7121"/>
    <cellStyle name="40 % - Accent6 2 7 2 3" xfId="1226"/>
    <cellStyle name="40 % - Accent6 2 7 2 3 2" xfId="7514"/>
    <cellStyle name="40 % - Accent6 2 7 2 4" xfId="2011"/>
    <cellStyle name="40 % - Accent6 2 7 2 4 2" xfId="8299"/>
    <cellStyle name="40 % - Accent6 2 7 2 5" xfId="2796"/>
    <cellStyle name="40 % - Accent6 2 7 2 5 2" xfId="9084"/>
    <cellStyle name="40 % - Accent6 2 7 2 6" xfId="3585"/>
    <cellStyle name="40 % - Accent6 2 7 2 6 2" xfId="9873"/>
    <cellStyle name="40 % - Accent6 2 7 2 7" xfId="4374"/>
    <cellStyle name="40 % - Accent6 2 7 2 7 2" xfId="10659"/>
    <cellStyle name="40 % - Accent6 2 7 2 8" xfId="5160"/>
    <cellStyle name="40 % - Accent6 2 7 2 8 2" xfId="11445"/>
    <cellStyle name="40 % - Accent6 2 7 2 9" xfId="5944"/>
    <cellStyle name="40 % - Accent6 2 7 2 9 2" xfId="12229"/>
    <cellStyle name="40 % - Accent6 2 7 3" xfId="631"/>
    <cellStyle name="40 % - Accent6 2 7 3 2" xfId="1422"/>
    <cellStyle name="40 % - Accent6 2 7 3 2 2" xfId="7710"/>
    <cellStyle name="40 % - Accent6 2 7 3 3" xfId="2207"/>
    <cellStyle name="40 % - Accent6 2 7 3 3 2" xfId="8495"/>
    <cellStyle name="40 % - Accent6 2 7 3 4" xfId="2992"/>
    <cellStyle name="40 % - Accent6 2 7 3 4 2" xfId="9280"/>
    <cellStyle name="40 % - Accent6 2 7 3 5" xfId="3781"/>
    <cellStyle name="40 % - Accent6 2 7 3 5 2" xfId="10069"/>
    <cellStyle name="40 % - Accent6 2 7 3 6" xfId="4570"/>
    <cellStyle name="40 % - Accent6 2 7 3 6 2" xfId="10855"/>
    <cellStyle name="40 % - Accent6 2 7 3 7" xfId="5356"/>
    <cellStyle name="40 % - Accent6 2 7 3 7 2" xfId="11641"/>
    <cellStyle name="40 % - Accent6 2 7 3 8" xfId="6140"/>
    <cellStyle name="40 % - Accent6 2 7 3 8 2" xfId="12425"/>
    <cellStyle name="40 % - Accent6 2 7 3 9" xfId="6925"/>
    <cellStyle name="40 % - Accent6 2 7 4" xfId="1030"/>
    <cellStyle name="40 % - Accent6 2 7 4 2" xfId="7318"/>
    <cellStyle name="40 % - Accent6 2 7 5" xfId="1815"/>
    <cellStyle name="40 % - Accent6 2 7 5 2" xfId="8103"/>
    <cellStyle name="40 % - Accent6 2 7 6" xfId="2600"/>
    <cellStyle name="40 % - Accent6 2 7 6 2" xfId="8888"/>
    <cellStyle name="40 % - Accent6 2 7 7" xfId="3389"/>
    <cellStyle name="40 % - Accent6 2 7 7 2" xfId="9677"/>
    <cellStyle name="40 % - Accent6 2 7 8" xfId="4178"/>
    <cellStyle name="40 % - Accent6 2 7 8 2" xfId="10463"/>
    <cellStyle name="40 % - Accent6 2 7 9" xfId="4964"/>
    <cellStyle name="40 % - Accent6 2 7 9 2" xfId="11249"/>
    <cellStyle name="40 % - Accent6 2 8" xfId="262"/>
    <cellStyle name="40 % - Accent6 2 8 10" xfId="5776"/>
    <cellStyle name="40 % - Accent6 2 8 10 2" xfId="12061"/>
    <cellStyle name="40 % - Accent6 2 8 11" xfId="6561"/>
    <cellStyle name="40 % - Accent6 2 8 2" xfId="458"/>
    <cellStyle name="40 % - Accent6 2 8 2 10" xfId="6757"/>
    <cellStyle name="40 % - Accent6 2 8 2 2" xfId="855"/>
    <cellStyle name="40 % - Accent6 2 8 2 2 2" xfId="1646"/>
    <cellStyle name="40 % - Accent6 2 8 2 2 2 2" xfId="7934"/>
    <cellStyle name="40 % - Accent6 2 8 2 2 3" xfId="2431"/>
    <cellStyle name="40 % - Accent6 2 8 2 2 3 2" xfId="8719"/>
    <cellStyle name="40 % - Accent6 2 8 2 2 4" xfId="3216"/>
    <cellStyle name="40 % - Accent6 2 8 2 2 4 2" xfId="9504"/>
    <cellStyle name="40 % - Accent6 2 8 2 2 5" xfId="4005"/>
    <cellStyle name="40 % - Accent6 2 8 2 2 5 2" xfId="10293"/>
    <cellStyle name="40 % - Accent6 2 8 2 2 6" xfId="4794"/>
    <cellStyle name="40 % - Accent6 2 8 2 2 6 2" xfId="11079"/>
    <cellStyle name="40 % - Accent6 2 8 2 2 7" xfId="5580"/>
    <cellStyle name="40 % - Accent6 2 8 2 2 7 2" xfId="11865"/>
    <cellStyle name="40 % - Accent6 2 8 2 2 8" xfId="6364"/>
    <cellStyle name="40 % - Accent6 2 8 2 2 8 2" xfId="12649"/>
    <cellStyle name="40 % - Accent6 2 8 2 2 9" xfId="7149"/>
    <cellStyle name="40 % - Accent6 2 8 2 3" xfId="1254"/>
    <cellStyle name="40 % - Accent6 2 8 2 3 2" xfId="7542"/>
    <cellStyle name="40 % - Accent6 2 8 2 4" xfId="2039"/>
    <cellStyle name="40 % - Accent6 2 8 2 4 2" xfId="8327"/>
    <cellStyle name="40 % - Accent6 2 8 2 5" xfId="2824"/>
    <cellStyle name="40 % - Accent6 2 8 2 5 2" xfId="9112"/>
    <cellStyle name="40 % - Accent6 2 8 2 6" xfId="3613"/>
    <cellStyle name="40 % - Accent6 2 8 2 6 2" xfId="9901"/>
    <cellStyle name="40 % - Accent6 2 8 2 7" xfId="4402"/>
    <cellStyle name="40 % - Accent6 2 8 2 7 2" xfId="10687"/>
    <cellStyle name="40 % - Accent6 2 8 2 8" xfId="5188"/>
    <cellStyle name="40 % - Accent6 2 8 2 8 2" xfId="11473"/>
    <cellStyle name="40 % - Accent6 2 8 2 9" xfId="5972"/>
    <cellStyle name="40 % - Accent6 2 8 2 9 2" xfId="12257"/>
    <cellStyle name="40 % - Accent6 2 8 3" xfId="659"/>
    <cellStyle name="40 % - Accent6 2 8 3 2" xfId="1450"/>
    <cellStyle name="40 % - Accent6 2 8 3 2 2" xfId="7738"/>
    <cellStyle name="40 % - Accent6 2 8 3 3" xfId="2235"/>
    <cellStyle name="40 % - Accent6 2 8 3 3 2" xfId="8523"/>
    <cellStyle name="40 % - Accent6 2 8 3 4" xfId="3020"/>
    <cellStyle name="40 % - Accent6 2 8 3 4 2" xfId="9308"/>
    <cellStyle name="40 % - Accent6 2 8 3 5" xfId="3809"/>
    <cellStyle name="40 % - Accent6 2 8 3 5 2" xfId="10097"/>
    <cellStyle name="40 % - Accent6 2 8 3 6" xfId="4598"/>
    <cellStyle name="40 % - Accent6 2 8 3 6 2" xfId="10883"/>
    <cellStyle name="40 % - Accent6 2 8 3 7" xfId="5384"/>
    <cellStyle name="40 % - Accent6 2 8 3 7 2" xfId="11669"/>
    <cellStyle name="40 % - Accent6 2 8 3 8" xfId="6168"/>
    <cellStyle name="40 % - Accent6 2 8 3 8 2" xfId="12453"/>
    <cellStyle name="40 % - Accent6 2 8 3 9" xfId="6953"/>
    <cellStyle name="40 % - Accent6 2 8 4" xfId="1058"/>
    <cellStyle name="40 % - Accent6 2 8 4 2" xfId="7346"/>
    <cellStyle name="40 % - Accent6 2 8 5" xfId="1843"/>
    <cellStyle name="40 % - Accent6 2 8 5 2" xfId="8131"/>
    <cellStyle name="40 % - Accent6 2 8 6" xfId="2628"/>
    <cellStyle name="40 % - Accent6 2 8 6 2" xfId="8916"/>
    <cellStyle name="40 % - Accent6 2 8 7" xfId="3417"/>
    <cellStyle name="40 % - Accent6 2 8 7 2" xfId="9705"/>
    <cellStyle name="40 % - Accent6 2 8 8" xfId="4206"/>
    <cellStyle name="40 % - Accent6 2 8 8 2" xfId="10491"/>
    <cellStyle name="40 % - Accent6 2 8 9" xfId="4992"/>
    <cellStyle name="40 % - Accent6 2 8 9 2" xfId="11277"/>
    <cellStyle name="40 % - Accent6 2 9" xfId="290"/>
    <cellStyle name="40 % - Accent6 2 9 10" xfId="6589"/>
    <cellStyle name="40 % - Accent6 2 9 2" xfId="687"/>
    <cellStyle name="40 % - Accent6 2 9 2 2" xfId="1478"/>
    <cellStyle name="40 % - Accent6 2 9 2 2 2" xfId="7766"/>
    <cellStyle name="40 % - Accent6 2 9 2 3" xfId="2263"/>
    <cellStyle name="40 % - Accent6 2 9 2 3 2" xfId="8551"/>
    <cellStyle name="40 % - Accent6 2 9 2 4" xfId="3048"/>
    <cellStyle name="40 % - Accent6 2 9 2 4 2" xfId="9336"/>
    <cellStyle name="40 % - Accent6 2 9 2 5" xfId="3837"/>
    <cellStyle name="40 % - Accent6 2 9 2 5 2" xfId="10125"/>
    <cellStyle name="40 % - Accent6 2 9 2 6" xfId="4626"/>
    <cellStyle name="40 % - Accent6 2 9 2 6 2" xfId="10911"/>
    <cellStyle name="40 % - Accent6 2 9 2 7" xfId="5412"/>
    <cellStyle name="40 % - Accent6 2 9 2 7 2" xfId="11697"/>
    <cellStyle name="40 % - Accent6 2 9 2 8" xfId="6196"/>
    <cellStyle name="40 % - Accent6 2 9 2 8 2" xfId="12481"/>
    <cellStyle name="40 % - Accent6 2 9 2 9" xfId="6981"/>
    <cellStyle name="40 % - Accent6 2 9 3" xfId="1086"/>
    <cellStyle name="40 % - Accent6 2 9 3 2" xfId="7374"/>
    <cellStyle name="40 % - Accent6 2 9 4" xfId="1871"/>
    <cellStyle name="40 % - Accent6 2 9 4 2" xfId="8159"/>
    <cellStyle name="40 % - Accent6 2 9 5" xfId="2656"/>
    <cellStyle name="40 % - Accent6 2 9 5 2" xfId="8944"/>
    <cellStyle name="40 % - Accent6 2 9 6" xfId="3445"/>
    <cellStyle name="40 % - Accent6 2 9 6 2" xfId="9733"/>
    <cellStyle name="40 % - Accent6 2 9 7" xfId="4234"/>
    <cellStyle name="40 % - Accent6 2 9 7 2" xfId="10519"/>
    <cellStyle name="40 % - Accent6 2 9 8" xfId="5020"/>
    <cellStyle name="40 % - Accent6 2 9 8 2" xfId="11305"/>
    <cellStyle name="40 % - Accent6 2 9 9" xfId="5804"/>
    <cellStyle name="40 % - Accent6 2 9 9 2" xfId="12089"/>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2 2 2" xfId="4025"/>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xfId="55" builtinId="10" customBuiltin="1"/>
    <cellStyle name="Commentaire 2" xfId="56"/>
    <cellStyle name="Commentaire 2 10" xfId="492"/>
    <cellStyle name="Commentaire 2 10 2" xfId="1283"/>
    <cellStyle name="Commentaire 2 10 2 2" xfId="7571"/>
    <cellStyle name="Commentaire 2 10 3" xfId="2068"/>
    <cellStyle name="Commentaire 2 10 3 2" xfId="8356"/>
    <cellStyle name="Commentaire 2 10 4" xfId="2853"/>
    <cellStyle name="Commentaire 2 10 4 2" xfId="9141"/>
    <cellStyle name="Commentaire 2 10 5" xfId="3642"/>
    <cellStyle name="Commentaire 2 10 5 2" xfId="9930"/>
    <cellStyle name="Commentaire 2 10 6" xfId="4431"/>
    <cellStyle name="Commentaire 2 10 6 2" xfId="10716"/>
    <cellStyle name="Commentaire 2 10 7" xfId="5217"/>
    <cellStyle name="Commentaire 2 10 7 2" xfId="11502"/>
    <cellStyle name="Commentaire 2 10 8" xfId="6001"/>
    <cellStyle name="Commentaire 2 10 8 2" xfId="12286"/>
    <cellStyle name="Commentaire 2 10 9" xfId="6786"/>
    <cellStyle name="Commentaire 2 11" xfId="891"/>
    <cellStyle name="Commentaire 2 11 2" xfId="7179"/>
    <cellStyle name="Commentaire 2 12" xfId="1676"/>
    <cellStyle name="Commentaire 2 12 2" xfId="7964"/>
    <cellStyle name="Commentaire 2 13" xfId="2461"/>
    <cellStyle name="Commentaire 2 13 2" xfId="8749"/>
    <cellStyle name="Commentaire 2 14" xfId="3250"/>
    <cellStyle name="Commentaire 2 14 2" xfId="9538"/>
    <cellStyle name="Commentaire 2 15" xfId="4039"/>
    <cellStyle name="Commentaire 2 15 2" xfId="10324"/>
    <cellStyle name="Commentaire 2 16" xfId="4825"/>
    <cellStyle name="Commentaire 2 16 2" xfId="11110"/>
    <cellStyle name="Commentaire 2 17" xfId="5609"/>
    <cellStyle name="Commentaire 2 17 2" xfId="11894"/>
    <cellStyle name="Commentaire 2 18" xfId="6394"/>
    <cellStyle name="Commentaire 2 2" xfId="106"/>
    <cellStyle name="Commentaire 2 2 10" xfId="905"/>
    <cellStyle name="Commentaire 2 2 10 2" xfId="7193"/>
    <cellStyle name="Commentaire 2 2 11" xfId="1690"/>
    <cellStyle name="Commentaire 2 2 11 2" xfId="7978"/>
    <cellStyle name="Commentaire 2 2 12" xfId="2475"/>
    <cellStyle name="Commentaire 2 2 12 2" xfId="8763"/>
    <cellStyle name="Commentaire 2 2 13" xfId="3264"/>
    <cellStyle name="Commentaire 2 2 13 2" xfId="9552"/>
    <cellStyle name="Commentaire 2 2 14" xfId="4053"/>
    <cellStyle name="Commentaire 2 2 14 2" xfId="10338"/>
    <cellStyle name="Commentaire 2 2 15" xfId="4839"/>
    <cellStyle name="Commentaire 2 2 15 2" xfId="11124"/>
    <cellStyle name="Commentaire 2 2 16" xfId="5623"/>
    <cellStyle name="Commentaire 2 2 16 2" xfId="11908"/>
    <cellStyle name="Commentaire 2 2 17" xfId="6408"/>
    <cellStyle name="Commentaire 2 2 2" xfId="137"/>
    <cellStyle name="Commentaire 2 2 2 10" xfId="5651"/>
    <cellStyle name="Commentaire 2 2 2 10 2" xfId="11936"/>
    <cellStyle name="Commentaire 2 2 2 11" xfId="6436"/>
    <cellStyle name="Commentaire 2 2 2 2" xfId="333"/>
    <cellStyle name="Commentaire 2 2 2 2 10" xfId="6632"/>
    <cellStyle name="Commentaire 2 2 2 2 2" xfId="730"/>
    <cellStyle name="Commentaire 2 2 2 2 2 2" xfId="1521"/>
    <cellStyle name="Commentaire 2 2 2 2 2 2 2" xfId="7809"/>
    <cellStyle name="Commentaire 2 2 2 2 2 3" xfId="2306"/>
    <cellStyle name="Commentaire 2 2 2 2 2 3 2" xfId="8594"/>
    <cellStyle name="Commentaire 2 2 2 2 2 4" xfId="3091"/>
    <cellStyle name="Commentaire 2 2 2 2 2 4 2" xfId="9379"/>
    <cellStyle name="Commentaire 2 2 2 2 2 5" xfId="3880"/>
    <cellStyle name="Commentaire 2 2 2 2 2 5 2" xfId="10168"/>
    <cellStyle name="Commentaire 2 2 2 2 2 6" xfId="4669"/>
    <cellStyle name="Commentaire 2 2 2 2 2 6 2" xfId="10954"/>
    <cellStyle name="Commentaire 2 2 2 2 2 7" xfId="5455"/>
    <cellStyle name="Commentaire 2 2 2 2 2 7 2" xfId="11740"/>
    <cellStyle name="Commentaire 2 2 2 2 2 8" xfId="6239"/>
    <cellStyle name="Commentaire 2 2 2 2 2 8 2" xfId="12524"/>
    <cellStyle name="Commentaire 2 2 2 2 2 9" xfId="7024"/>
    <cellStyle name="Commentaire 2 2 2 2 3" xfId="1129"/>
    <cellStyle name="Commentaire 2 2 2 2 3 2" xfId="7417"/>
    <cellStyle name="Commentaire 2 2 2 2 4" xfId="1914"/>
    <cellStyle name="Commentaire 2 2 2 2 4 2" xfId="8202"/>
    <cellStyle name="Commentaire 2 2 2 2 5" xfId="2699"/>
    <cellStyle name="Commentaire 2 2 2 2 5 2" xfId="8987"/>
    <cellStyle name="Commentaire 2 2 2 2 6" xfId="3488"/>
    <cellStyle name="Commentaire 2 2 2 2 6 2" xfId="9776"/>
    <cellStyle name="Commentaire 2 2 2 2 7" xfId="4277"/>
    <cellStyle name="Commentaire 2 2 2 2 7 2" xfId="10562"/>
    <cellStyle name="Commentaire 2 2 2 2 8" xfId="5063"/>
    <cellStyle name="Commentaire 2 2 2 2 8 2" xfId="11348"/>
    <cellStyle name="Commentaire 2 2 2 2 9" xfId="5847"/>
    <cellStyle name="Commentaire 2 2 2 2 9 2" xfId="12132"/>
    <cellStyle name="Commentaire 2 2 2 3" xfId="534"/>
    <cellStyle name="Commentaire 2 2 2 3 2" xfId="1325"/>
    <cellStyle name="Commentaire 2 2 2 3 2 2" xfId="7613"/>
    <cellStyle name="Commentaire 2 2 2 3 3" xfId="2110"/>
    <cellStyle name="Commentaire 2 2 2 3 3 2" xfId="8398"/>
    <cellStyle name="Commentaire 2 2 2 3 4" xfId="2895"/>
    <cellStyle name="Commentaire 2 2 2 3 4 2" xfId="9183"/>
    <cellStyle name="Commentaire 2 2 2 3 5" xfId="3684"/>
    <cellStyle name="Commentaire 2 2 2 3 5 2" xfId="9972"/>
    <cellStyle name="Commentaire 2 2 2 3 6" xfId="4473"/>
    <cellStyle name="Commentaire 2 2 2 3 6 2" xfId="10758"/>
    <cellStyle name="Commentaire 2 2 2 3 7" xfId="5259"/>
    <cellStyle name="Commentaire 2 2 2 3 7 2" xfId="11544"/>
    <cellStyle name="Commentaire 2 2 2 3 8" xfId="6043"/>
    <cellStyle name="Commentaire 2 2 2 3 8 2" xfId="12328"/>
    <cellStyle name="Commentaire 2 2 2 3 9" xfId="6828"/>
    <cellStyle name="Commentaire 2 2 2 4" xfId="933"/>
    <cellStyle name="Commentaire 2 2 2 4 2" xfId="7221"/>
    <cellStyle name="Commentaire 2 2 2 5" xfId="1718"/>
    <cellStyle name="Commentaire 2 2 2 5 2" xfId="8006"/>
    <cellStyle name="Commentaire 2 2 2 6" xfId="2503"/>
    <cellStyle name="Commentaire 2 2 2 6 2" xfId="8791"/>
    <cellStyle name="Commentaire 2 2 2 7" xfId="3292"/>
    <cellStyle name="Commentaire 2 2 2 7 2" xfId="9580"/>
    <cellStyle name="Commentaire 2 2 2 8" xfId="4081"/>
    <cellStyle name="Commentaire 2 2 2 8 2" xfId="10366"/>
    <cellStyle name="Commentaire 2 2 2 9" xfId="4867"/>
    <cellStyle name="Commentaire 2 2 2 9 2" xfId="11152"/>
    <cellStyle name="Commentaire 2 2 3" xfId="165"/>
    <cellStyle name="Commentaire 2 2 3 10" xfId="5679"/>
    <cellStyle name="Commentaire 2 2 3 10 2" xfId="11964"/>
    <cellStyle name="Commentaire 2 2 3 11" xfId="6464"/>
    <cellStyle name="Commentaire 2 2 3 2" xfId="361"/>
    <cellStyle name="Commentaire 2 2 3 2 10" xfId="6660"/>
    <cellStyle name="Commentaire 2 2 3 2 2" xfId="758"/>
    <cellStyle name="Commentaire 2 2 3 2 2 2" xfId="1549"/>
    <cellStyle name="Commentaire 2 2 3 2 2 2 2" xfId="7837"/>
    <cellStyle name="Commentaire 2 2 3 2 2 3" xfId="2334"/>
    <cellStyle name="Commentaire 2 2 3 2 2 3 2" xfId="8622"/>
    <cellStyle name="Commentaire 2 2 3 2 2 4" xfId="3119"/>
    <cellStyle name="Commentaire 2 2 3 2 2 4 2" xfId="9407"/>
    <cellStyle name="Commentaire 2 2 3 2 2 5" xfId="3908"/>
    <cellStyle name="Commentaire 2 2 3 2 2 5 2" xfId="10196"/>
    <cellStyle name="Commentaire 2 2 3 2 2 6" xfId="4697"/>
    <cellStyle name="Commentaire 2 2 3 2 2 6 2" xfId="10982"/>
    <cellStyle name="Commentaire 2 2 3 2 2 7" xfId="5483"/>
    <cellStyle name="Commentaire 2 2 3 2 2 7 2" xfId="11768"/>
    <cellStyle name="Commentaire 2 2 3 2 2 8" xfId="6267"/>
    <cellStyle name="Commentaire 2 2 3 2 2 8 2" xfId="12552"/>
    <cellStyle name="Commentaire 2 2 3 2 2 9" xfId="7052"/>
    <cellStyle name="Commentaire 2 2 3 2 3" xfId="1157"/>
    <cellStyle name="Commentaire 2 2 3 2 3 2" xfId="7445"/>
    <cellStyle name="Commentaire 2 2 3 2 4" xfId="1942"/>
    <cellStyle name="Commentaire 2 2 3 2 4 2" xfId="8230"/>
    <cellStyle name="Commentaire 2 2 3 2 5" xfId="2727"/>
    <cellStyle name="Commentaire 2 2 3 2 5 2" xfId="9015"/>
    <cellStyle name="Commentaire 2 2 3 2 6" xfId="3516"/>
    <cellStyle name="Commentaire 2 2 3 2 6 2" xfId="9804"/>
    <cellStyle name="Commentaire 2 2 3 2 7" xfId="4305"/>
    <cellStyle name="Commentaire 2 2 3 2 7 2" xfId="10590"/>
    <cellStyle name="Commentaire 2 2 3 2 8" xfId="5091"/>
    <cellStyle name="Commentaire 2 2 3 2 8 2" xfId="11376"/>
    <cellStyle name="Commentaire 2 2 3 2 9" xfId="5875"/>
    <cellStyle name="Commentaire 2 2 3 2 9 2" xfId="12160"/>
    <cellStyle name="Commentaire 2 2 3 3" xfId="562"/>
    <cellStyle name="Commentaire 2 2 3 3 2" xfId="1353"/>
    <cellStyle name="Commentaire 2 2 3 3 2 2" xfId="7641"/>
    <cellStyle name="Commentaire 2 2 3 3 3" xfId="2138"/>
    <cellStyle name="Commentaire 2 2 3 3 3 2" xfId="8426"/>
    <cellStyle name="Commentaire 2 2 3 3 4" xfId="2923"/>
    <cellStyle name="Commentaire 2 2 3 3 4 2" xfId="9211"/>
    <cellStyle name="Commentaire 2 2 3 3 5" xfId="3712"/>
    <cellStyle name="Commentaire 2 2 3 3 5 2" xfId="10000"/>
    <cellStyle name="Commentaire 2 2 3 3 6" xfId="4501"/>
    <cellStyle name="Commentaire 2 2 3 3 6 2" xfId="10786"/>
    <cellStyle name="Commentaire 2 2 3 3 7" xfId="5287"/>
    <cellStyle name="Commentaire 2 2 3 3 7 2" xfId="11572"/>
    <cellStyle name="Commentaire 2 2 3 3 8" xfId="6071"/>
    <cellStyle name="Commentaire 2 2 3 3 8 2" xfId="12356"/>
    <cellStyle name="Commentaire 2 2 3 3 9" xfId="6856"/>
    <cellStyle name="Commentaire 2 2 3 4" xfId="961"/>
    <cellStyle name="Commentaire 2 2 3 4 2" xfId="7249"/>
    <cellStyle name="Commentaire 2 2 3 5" xfId="1746"/>
    <cellStyle name="Commentaire 2 2 3 5 2" xfId="8034"/>
    <cellStyle name="Commentaire 2 2 3 6" xfId="2531"/>
    <cellStyle name="Commentaire 2 2 3 6 2" xfId="8819"/>
    <cellStyle name="Commentaire 2 2 3 7" xfId="3320"/>
    <cellStyle name="Commentaire 2 2 3 7 2" xfId="9608"/>
    <cellStyle name="Commentaire 2 2 3 8" xfId="4109"/>
    <cellStyle name="Commentaire 2 2 3 8 2" xfId="10394"/>
    <cellStyle name="Commentaire 2 2 3 9" xfId="4895"/>
    <cellStyle name="Commentaire 2 2 3 9 2" xfId="11180"/>
    <cellStyle name="Commentaire 2 2 4" xfId="193"/>
    <cellStyle name="Commentaire 2 2 4 10" xfId="5707"/>
    <cellStyle name="Commentaire 2 2 4 10 2" xfId="11992"/>
    <cellStyle name="Commentaire 2 2 4 11" xfId="6492"/>
    <cellStyle name="Commentaire 2 2 4 2" xfId="389"/>
    <cellStyle name="Commentaire 2 2 4 2 10" xfId="6688"/>
    <cellStyle name="Commentaire 2 2 4 2 2" xfId="786"/>
    <cellStyle name="Commentaire 2 2 4 2 2 2" xfId="1577"/>
    <cellStyle name="Commentaire 2 2 4 2 2 2 2" xfId="7865"/>
    <cellStyle name="Commentaire 2 2 4 2 2 3" xfId="2362"/>
    <cellStyle name="Commentaire 2 2 4 2 2 3 2" xfId="8650"/>
    <cellStyle name="Commentaire 2 2 4 2 2 4" xfId="3147"/>
    <cellStyle name="Commentaire 2 2 4 2 2 4 2" xfId="9435"/>
    <cellStyle name="Commentaire 2 2 4 2 2 5" xfId="3936"/>
    <cellStyle name="Commentaire 2 2 4 2 2 5 2" xfId="10224"/>
    <cellStyle name="Commentaire 2 2 4 2 2 6" xfId="4725"/>
    <cellStyle name="Commentaire 2 2 4 2 2 6 2" xfId="11010"/>
    <cellStyle name="Commentaire 2 2 4 2 2 7" xfId="5511"/>
    <cellStyle name="Commentaire 2 2 4 2 2 7 2" xfId="11796"/>
    <cellStyle name="Commentaire 2 2 4 2 2 8" xfId="6295"/>
    <cellStyle name="Commentaire 2 2 4 2 2 8 2" xfId="12580"/>
    <cellStyle name="Commentaire 2 2 4 2 2 9" xfId="7080"/>
    <cellStyle name="Commentaire 2 2 4 2 3" xfId="1185"/>
    <cellStyle name="Commentaire 2 2 4 2 3 2" xfId="7473"/>
    <cellStyle name="Commentaire 2 2 4 2 4" xfId="1970"/>
    <cellStyle name="Commentaire 2 2 4 2 4 2" xfId="8258"/>
    <cellStyle name="Commentaire 2 2 4 2 5" xfId="2755"/>
    <cellStyle name="Commentaire 2 2 4 2 5 2" xfId="9043"/>
    <cellStyle name="Commentaire 2 2 4 2 6" xfId="3544"/>
    <cellStyle name="Commentaire 2 2 4 2 6 2" xfId="9832"/>
    <cellStyle name="Commentaire 2 2 4 2 7" xfId="4333"/>
    <cellStyle name="Commentaire 2 2 4 2 7 2" xfId="10618"/>
    <cellStyle name="Commentaire 2 2 4 2 8" xfId="5119"/>
    <cellStyle name="Commentaire 2 2 4 2 8 2" xfId="11404"/>
    <cellStyle name="Commentaire 2 2 4 2 9" xfId="5903"/>
    <cellStyle name="Commentaire 2 2 4 2 9 2" xfId="12188"/>
    <cellStyle name="Commentaire 2 2 4 3" xfId="590"/>
    <cellStyle name="Commentaire 2 2 4 3 2" xfId="1381"/>
    <cellStyle name="Commentaire 2 2 4 3 2 2" xfId="7669"/>
    <cellStyle name="Commentaire 2 2 4 3 3" xfId="2166"/>
    <cellStyle name="Commentaire 2 2 4 3 3 2" xfId="8454"/>
    <cellStyle name="Commentaire 2 2 4 3 4" xfId="2951"/>
    <cellStyle name="Commentaire 2 2 4 3 4 2" xfId="9239"/>
    <cellStyle name="Commentaire 2 2 4 3 5" xfId="3740"/>
    <cellStyle name="Commentaire 2 2 4 3 5 2" xfId="10028"/>
    <cellStyle name="Commentaire 2 2 4 3 6" xfId="4529"/>
    <cellStyle name="Commentaire 2 2 4 3 6 2" xfId="10814"/>
    <cellStyle name="Commentaire 2 2 4 3 7" xfId="5315"/>
    <cellStyle name="Commentaire 2 2 4 3 7 2" xfId="11600"/>
    <cellStyle name="Commentaire 2 2 4 3 8" xfId="6099"/>
    <cellStyle name="Commentaire 2 2 4 3 8 2" xfId="12384"/>
    <cellStyle name="Commentaire 2 2 4 3 9" xfId="6884"/>
    <cellStyle name="Commentaire 2 2 4 4" xfId="989"/>
    <cellStyle name="Commentaire 2 2 4 4 2" xfId="7277"/>
    <cellStyle name="Commentaire 2 2 4 5" xfId="1774"/>
    <cellStyle name="Commentaire 2 2 4 5 2" xfId="8062"/>
    <cellStyle name="Commentaire 2 2 4 6" xfId="2559"/>
    <cellStyle name="Commentaire 2 2 4 6 2" xfId="8847"/>
    <cellStyle name="Commentaire 2 2 4 7" xfId="3348"/>
    <cellStyle name="Commentaire 2 2 4 7 2" xfId="9636"/>
    <cellStyle name="Commentaire 2 2 4 8" xfId="4137"/>
    <cellStyle name="Commentaire 2 2 4 8 2" xfId="10422"/>
    <cellStyle name="Commentaire 2 2 4 9" xfId="4923"/>
    <cellStyle name="Commentaire 2 2 4 9 2" xfId="11208"/>
    <cellStyle name="Commentaire 2 2 5" xfId="221"/>
    <cellStyle name="Commentaire 2 2 5 10" xfId="5735"/>
    <cellStyle name="Commentaire 2 2 5 10 2" xfId="12020"/>
    <cellStyle name="Commentaire 2 2 5 11" xfId="6520"/>
    <cellStyle name="Commentaire 2 2 5 2" xfId="417"/>
    <cellStyle name="Commentaire 2 2 5 2 10" xfId="6716"/>
    <cellStyle name="Commentaire 2 2 5 2 2" xfId="814"/>
    <cellStyle name="Commentaire 2 2 5 2 2 2" xfId="1605"/>
    <cellStyle name="Commentaire 2 2 5 2 2 2 2" xfId="7893"/>
    <cellStyle name="Commentaire 2 2 5 2 2 3" xfId="2390"/>
    <cellStyle name="Commentaire 2 2 5 2 2 3 2" xfId="8678"/>
    <cellStyle name="Commentaire 2 2 5 2 2 4" xfId="3175"/>
    <cellStyle name="Commentaire 2 2 5 2 2 4 2" xfId="9463"/>
    <cellStyle name="Commentaire 2 2 5 2 2 5" xfId="3964"/>
    <cellStyle name="Commentaire 2 2 5 2 2 5 2" xfId="10252"/>
    <cellStyle name="Commentaire 2 2 5 2 2 6" xfId="4753"/>
    <cellStyle name="Commentaire 2 2 5 2 2 6 2" xfId="11038"/>
    <cellStyle name="Commentaire 2 2 5 2 2 7" xfId="5539"/>
    <cellStyle name="Commentaire 2 2 5 2 2 7 2" xfId="11824"/>
    <cellStyle name="Commentaire 2 2 5 2 2 8" xfId="6323"/>
    <cellStyle name="Commentaire 2 2 5 2 2 8 2" xfId="12608"/>
    <cellStyle name="Commentaire 2 2 5 2 2 9" xfId="7108"/>
    <cellStyle name="Commentaire 2 2 5 2 3" xfId="1213"/>
    <cellStyle name="Commentaire 2 2 5 2 3 2" xfId="7501"/>
    <cellStyle name="Commentaire 2 2 5 2 4" xfId="1998"/>
    <cellStyle name="Commentaire 2 2 5 2 4 2" xfId="8286"/>
    <cellStyle name="Commentaire 2 2 5 2 5" xfId="2783"/>
    <cellStyle name="Commentaire 2 2 5 2 5 2" xfId="9071"/>
    <cellStyle name="Commentaire 2 2 5 2 6" xfId="3572"/>
    <cellStyle name="Commentaire 2 2 5 2 6 2" xfId="9860"/>
    <cellStyle name="Commentaire 2 2 5 2 7" xfId="4361"/>
    <cellStyle name="Commentaire 2 2 5 2 7 2" xfId="10646"/>
    <cellStyle name="Commentaire 2 2 5 2 8" xfId="5147"/>
    <cellStyle name="Commentaire 2 2 5 2 8 2" xfId="11432"/>
    <cellStyle name="Commentaire 2 2 5 2 9" xfId="5931"/>
    <cellStyle name="Commentaire 2 2 5 2 9 2" xfId="12216"/>
    <cellStyle name="Commentaire 2 2 5 3" xfId="618"/>
    <cellStyle name="Commentaire 2 2 5 3 2" xfId="1409"/>
    <cellStyle name="Commentaire 2 2 5 3 2 2" xfId="7697"/>
    <cellStyle name="Commentaire 2 2 5 3 3" xfId="2194"/>
    <cellStyle name="Commentaire 2 2 5 3 3 2" xfId="8482"/>
    <cellStyle name="Commentaire 2 2 5 3 4" xfId="2979"/>
    <cellStyle name="Commentaire 2 2 5 3 4 2" xfId="9267"/>
    <cellStyle name="Commentaire 2 2 5 3 5" xfId="3768"/>
    <cellStyle name="Commentaire 2 2 5 3 5 2" xfId="10056"/>
    <cellStyle name="Commentaire 2 2 5 3 6" xfId="4557"/>
    <cellStyle name="Commentaire 2 2 5 3 6 2" xfId="10842"/>
    <cellStyle name="Commentaire 2 2 5 3 7" xfId="5343"/>
    <cellStyle name="Commentaire 2 2 5 3 7 2" xfId="11628"/>
    <cellStyle name="Commentaire 2 2 5 3 8" xfId="6127"/>
    <cellStyle name="Commentaire 2 2 5 3 8 2" xfId="12412"/>
    <cellStyle name="Commentaire 2 2 5 3 9" xfId="6912"/>
    <cellStyle name="Commentaire 2 2 5 4" xfId="1017"/>
    <cellStyle name="Commentaire 2 2 5 4 2" xfId="7305"/>
    <cellStyle name="Commentaire 2 2 5 5" xfId="1802"/>
    <cellStyle name="Commentaire 2 2 5 5 2" xfId="8090"/>
    <cellStyle name="Commentaire 2 2 5 6" xfId="2587"/>
    <cellStyle name="Commentaire 2 2 5 6 2" xfId="8875"/>
    <cellStyle name="Commentaire 2 2 5 7" xfId="3376"/>
    <cellStyle name="Commentaire 2 2 5 7 2" xfId="9664"/>
    <cellStyle name="Commentaire 2 2 5 8" xfId="4165"/>
    <cellStyle name="Commentaire 2 2 5 8 2" xfId="10450"/>
    <cellStyle name="Commentaire 2 2 5 9" xfId="4951"/>
    <cellStyle name="Commentaire 2 2 5 9 2" xfId="11236"/>
    <cellStyle name="Commentaire 2 2 6" xfId="249"/>
    <cellStyle name="Commentaire 2 2 6 10" xfId="5763"/>
    <cellStyle name="Commentaire 2 2 6 10 2" xfId="12048"/>
    <cellStyle name="Commentaire 2 2 6 11" xfId="6548"/>
    <cellStyle name="Commentaire 2 2 6 2" xfId="445"/>
    <cellStyle name="Commentaire 2 2 6 2 10" xfId="6744"/>
    <cellStyle name="Commentaire 2 2 6 2 2" xfId="842"/>
    <cellStyle name="Commentaire 2 2 6 2 2 2" xfId="1633"/>
    <cellStyle name="Commentaire 2 2 6 2 2 2 2" xfId="7921"/>
    <cellStyle name="Commentaire 2 2 6 2 2 3" xfId="2418"/>
    <cellStyle name="Commentaire 2 2 6 2 2 3 2" xfId="8706"/>
    <cellStyle name="Commentaire 2 2 6 2 2 4" xfId="3203"/>
    <cellStyle name="Commentaire 2 2 6 2 2 4 2" xfId="9491"/>
    <cellStyle name="Commentaire 2 2 6 2 2 5" xfId="3992"/>
    <cellStyle name="Commentaire 2 2 6 2 2 5 2" xfId="10280"/>
    <cellStyle name="Commentaire 2 2 6 2 2 6" xfId="4781"/>
    <cellStyle name="Commentaire 2 2 6 2 2 6 2" xfId="11066"/>
    <cellStyle name="Commentaire 2 2 6 2 2 7" xfId="5567"/>
    <cellStyle name="Commentaire 2 2 6 2 2 7 2" xfId="11852"/>
    <cellStyle name="Commentaire 2 2 6 2 2 8" xfId="6351"/>
    <cellStyle name="Commentaire 2 2 6 2 2 8 2" xfId="12636"/>
    <cellStyle name="Commentaire 2 2 6 2 2 9" xfId="7136"/>
    <cellStyle name="Commentaire 2 2 6 2 3" xfId="1241"/>
    <cellStyle name="Commentaire 2 2 6 2 3 2" xfId="7529"/>
    <cellStyle name="Commentaire 2 2 6 2 4" xfId="2026"/>
    <cellStyle name="Commentaire 2 2 6 2 4 2" xfId="8314"/>
    <cellStyle name="Commentaire 2 2 6 2 5" xfId="2811"/>
    <cellStyle name="Commentaire 2 2 6 2 5 2" xfId="9099"/>
    <cellStyle name="Commentaire 2 2 6 2 6" xfId="3600"/>
    <cellStyle name="Commentaire 2 2 6 2 6 2" xfId="9888"/>
    <cellStyle name="Commentaire 2 2 6 2 7" xfId="4389"/>
    <cellStyle name="Commentaire 2 2 6 2 7 2" xfId="10674"/>
    <cellStyle name="Commentaire 2 2 6 2 8" xfId="5175"/>
    <cellStyle name="Commentaire 2 2 6 2 8 2" xfId="11460"/>
    <cellStyle name="Commentaire 2 2 6 2 9" xfId="5959"/>
    <cellStyle name="Commentaire 2 2 6 2 9 2" xfId="12244"/>
    <cellStyle name="Commentaire 2 2 6 3" xfId="646"/>
    <cellStyle name="Commentaire 2 2 6 3 2" xfId="1437"/>
    <cellStyle name="Commentaire 2 2 6 3 2 2" xfId="7725"/>
    <cellStyle name="Commentaire 2 2 6 3 3" xfId="2222"/>
    <cellStyle name="Commentaire 2 2 6 3 3 2" xfId="8510"/>
    <cellStyle name="Commentaire 2 2 6 3 4" xfId="3007"/>
    <cellStyle name="Commentaire 2 2 6 3 4 2" xfId="9295"/>
    <cellStyle name="Commentaire 2 2 6 3 5" xfId="3796"/>
    <cellStyle name="Commentaire 2 2 6 3 5 2" xfId="10084"/>
    <cellStyle name="Commentaire 2 2 6 3 6" xfId="4585"/>
    <cellStyle name="Commentaire 2 2 6 3 6 2" xfId="10870"/>
    <cellStyle name="Commentaire 2 2 6 3 7" xfId="5371"/>
    <cellStyle name="Commentaire 2 2 6 3 7 2" xfId="11656"/>
    <cellStyle name="Commentaire 2 2 6 3 8" xfId="6155"/>
    <cellStyle name="Commentaire 2 2 6 3 8 2" xfId="12440"/>
    <cellStyle name="Commentaire 2 2 6 3 9" xfId="6940"/>
    <cellStyle name="Commentaire 2 2 6 4" xfId="1045"/>
    <cellStyle name="Commentaire 2 2 6 4 2" xfId="7333"/>
    <cellStyle name="Commentaire 2 2 6 5" xfId="1830"/>
    <cellStyle name="Commentaire 2 2 6 5 2" xfId="8118"/>
    <cellStyle name="Commentaire 2 2 6 6" xfId="2615"/>
    <cellStyle name="Commentaire 2 2 6 6 2" xfId="8903"/>
    <cellStyle name="Commentaire 2 2 6 7" xfId="3404"/>
    <cellStyle name="Commentaire 2 2 6 7 2" xfId="9692"/>
    <cellStyle name="Commentaire 2 2 6 8" xfId="4193"/>
    <cellStyle name="Commentaire 2 2 6 8 2" xfId="10478"/>
    <cellStyle name="Commentaire 2 2 6 9" xfId="4979"/>
    <cellStyle name="Commentaire 2 2 6 9 2" xfId="11264"/>
    <cellStyle name="Commentaire 2 2 7" xfId="277"/>
    <cellStyle name="Commentaire 2 2 7 10" xfId="5791"/>
    <cellStyle name="Commentaire 2 2 7 10 2" xfId="12076"/>
    <cellStyle name="Commentaire 2 2 7 11" xfId="6576"/>
    <cellStyle name="Commentaire 2 2 7 2" xfId="473"/>
    <cellStyle name="Commentaire 2 2 7 2 10" xfId="6772"/>
    <cellStyle name="Commentaire 2 2 7 2 2" xfId="870"/>
    <cellStyle name="Commentaire 2 2 7 2 2 2" xfId="1661"/>
    <cellStyle name="Commentaire 2 2 7 2 2 2 2" xfId="7949"/>
    <cellStyle name="Commentaire 2 2 7 2 2 3" xfId="2446"/>
    <cellStyle name="Commentaire 2 2 7 2 2 3 2" xfId="8734"/>
    <cellStyle name="Commentaire 2 2 7 2 2 4" xfId="3231"/>
    <cellStyle name="Commentaire 2 2 7 2 2 4 2" xfId="9519"/>
    <cellStyle name="Commentaire 2 2 7 2 2 5" xfId="4020"/>
    <cellStyle name="Commentaire 2 2 7 2 2 5 2" xfId="10308"/>
    <cellStyle name="Commentaire 2 2 7 2 2 6" xfId="4809"/>
    <cellStyle name="Commentaire 2 2 7 2 2 6 2" xfId="11094"/>
    <cellStyle name="Commentaire 2 2 7 2 2 7" xfId="5595"/>
    <cellStyle name="Commentaire 2 2 7 2 2 7 2" xfId="11880"/>
    <cellStyle name="Commentaire 2 2 7 2 2 8" xfId="6379"/>
    <cellStyle name="Commentaire 2 2 7 2 2 8 2" xfId="12664"/>
    <cellStyle name="Commentaire 2 2 7 2 2 9" xfId="7164"/>
    <cellStyle name="Commentaire 2 2 7 2 3" xfId="1269"/>
    <cellStyle name="Commentaire 2 2 7 2 3 2" xfId="7557"/>
    <cellStyle name="Commentaire 2 2 7 2 4" xfId="2054"/>
    <cellStyle name="Commentaire 2 2 7 2 4 2" xfId="8342"/>
    <cellStyle name="Commentaire 2 2 7 2 5" xfId="2839"/>
    <cellStyle name="Commentaire 2 2 7 2 5 2" xfId="9127"/>
    <cellStyle name="Commentaire 2 2 7 2 6" xfId="3628"/>
    <cellStyle name="Commentaire 2 2 7 2 6 2" xfId="9916"/>
    <cellStyle name="Commentaire 2 2 7 2 7" xfId="4417"/>
    <cellStyle name="Commentaire 2 2 7 2 7 2" xfId="10702"/>
    <cellStyle name="Commentaire 2 2 7 2 8" xfId="5203"/>
    <cellStyle name="Commentaire 2 2 7 2 8 2" xfId="11488"/>
    <cellStyle name="Commentaire 2 2 7 2 9" xfId="5987"/>
    <cellStyle name="Commentaire 2 2 7 2 9 2" xfId="12272"/>
    <cellStyle name="Commentaire 2 2 7 3" xfId="674"/>
    <cellStyle name="Commentaire 2 2 7 3 2" xfId="1465"/>
    <cellStyle name="Commentaire 2 2 7 3 2 2" xfId="7753"/>
    <cellStyle name="Commentaire 2 2 7 3 3" xfId="2250"/>
    <cellStyle name="Commentaire 2 2 7 3 3 2" xfId="8538"/>
    <cellStyle name="Commentaire 2 2 7 3 4" xfId="3035"/>
    <cellStyle name="Commentaire 2 2 7 3 4 2" xfId="9323"/>
    <cellStyle name="Commentaire 2 2 7 3 5" xfId="3824"/>
    <cellStyle name="Commentaire 2 2 7 3 5 2" xfId="10112"/>
    <cellStyle name="Commentaire 2 2 7 3 6" xfId="4613"/>
    <cellStyle name="Commentaire 2 2 7 3 6 2" xfId="10898"/>
    <cellStyle name="Commentaire 2 2 7 3 7" xfId="5399"/>
    <cellStyle name="Commentaire 2 2 7 3 7 2" xfId="11684"/>
    <cellStyle name="Commentaire 2 2 7 3 8" xfId="6183"/>
    <cellStyle name="Commentaire 2 2 7 3 8 2" xfId="12468"/>
    <cellStyle name="Commentaire 2 2 7 3 9" xfId="6968"/>
    <cellStyle name="Commentaire 2 2 7 4" xfId="1073"/>
    <cellStyle name="Commentaire 2 2 7 4 2" xfId="7361"/>
    <cellStyle name="Commentaire 2 2 7 5" xfId="1858"/>
    <cellStyle name="Commentaire 2 2 7 5 2" xfId="8146"/>
    <cellStyle name="Commentaire 2 2 7 6" xfId="2643"/>
    <cellStyle name="Commentaire 2 2 7 6 2" xfId="8931"/>
    <cellStyle name="Commentaire 2 2 7 7" xfId="3432"/>
    <cellStyle name="Commentaire 2 2 7 7 2" xfId="9720"/>
    <cellStyle name="Commentaire 2 2 7 8" xfId="4221"/>
    <cellStyle name="Commentaire 2 2 7 8 2" xfId="10506"/>
    <cellStyle name="Commentaire 2 2 7 9" xfId="5007"/>
    <cellStyle name="Commentaire 2 2 7 9 2" xfId="11292"/>
    <cellStyle name="Commentaire 2 2 8" xfId="305"/>
    <cellStyle name="Commentaire 2 2 8 10" xfId="6604"/>
    <cellStyle name="Commentaire 2 2 8 2" xfId="702"/>
    <cellStyle name="Commentaire 2 2 8 2 2" xfId="1493"/>
    <cellStyle name="Commentaire 2 2 8 2 2 2" xfId="7781"/>
    <cellStyle name="Commentaire 2 2 8 2 3" xfId="2278"/>
    <cellStyle name="Commentaire 2 2 8 2 3 2" xfId="8566"/>
    <cellStyle name="Commentaire 2 2 8 2 4" xfId="3063"/>
    <cellStyle name="Commentaire 2 2 8 2 4 2" xfId="9351"/>
    <cellStyle name="Commentaire 2 2 8 2 5" xfId="3852"/>
    <cellStyle name="Commentaire 2 2 8 2 5 2" xfId="10140"/>
    <cellStyle name="Commentaire 2 2 8 2 6" xfId="4641"/>
    <cellStyle name="Commentaire 2 2 8 2 6 2" xfId="10926"/>
    <cellStyle name="Commentaire 2 2 8 2 7" xfId="5427"/>
    <cellStyle name="Commentaire 2 2 8 2 7 2" xfId="11712"/>
    <cellStyle name="Commentaire 2 2 8 2 8" xfId="6211"/>
    <cellStyle name="Commentaire 2 2 8 2 8 2" xfId="12496"/>
    <cellStyle name="Commentaire 2 2 8 2 9" xfId="6996"/>
    <cellStyle name="Commentaire 2 2 8 3" xfId="1101"/>
    <cellStyle name="Commentaire 2 2 8 3 2" xfId="7389"/>
    <cellStyle name="Commentaire 2 2 8 4" xfId="1886"/>
    <cellStyle name="Commentaire 2 2 8 4 2" xfId="8174"/>
    <cellStyle name="Commentaire 2 2 8 5" xfId="2671"/>
    <cellStyle name="Commentaire 2 2 8 5 2" xfId="8959"/>
    <cellStyle name="Commentaire 2 2 8 6" xfId="3460"/>
    <cellStyle name="Commentaire 2 2 8 6 2" xfId="9748"/>
    <cellStyle name="Commentaire 2 2 8 7" xfId="4249"/>
    <cellStyle name="Commentaire 2 2 8 7 2" xfId="10534"/>
    <cellStyle name="Commentaire 2 2 8 8" xfId="5035"/>
    <cellStyle name="Commentaire 2 2 8 8 2" xfId="11320"/>
    <cellStyle name="Commentaire 2 2 8 9" xfId="5819"/>
    <cellStyle name="Commentaire 2 2 8 9 2" xfId="12104"/>
    <cellStyle name="Commentaire 2 2 9" xfId="506"/>
    <cellStyle name="Commentaire 2 2 9 2" xfId="1297"/>
    <cellStyle name="Commentaire 2 2 9 2 2" xfId="7585"/>
    <cellStyle name="Commentaire 2 2 9 3" xfId="2082"/>
    <cellStyle name="Commentaire 2 2 9 3 2" xfId="8370"/>
    <cellStyle name="Commentaire 2 2 9 4" xfId="2867"/>
    <cellStyle name="Commentaire 2 2 9 4 2" xfId="9155"/>
    <cellStyle name="Commentaire 2 2 9 5" xfId="3656"/>
    <cellStyle name="Commentaire 2 2 9 5 2" xfId="9944"/>
    <cellStyle name="Commentaire 2 2 9 6" xfId="4445"/>
    <cellStyle name="Commentaire 2 2 9 6 2" xfId="10730"/>
    <cellStyle name="Commentaire 2 2 9 7" xfId="5231"/>
    <cellStyle name="Commentaire 2 2 9 7 2" xfId="11516"/>
    <cellStyle name="Commentaire 2 2 9 8" xfId="6015"/>
    <cellStyle name="Commentaire 2 2 9 8 2" xfId="12300"/>
    <cellStyle name="Commentaire 2 2 9 9" xfId="6800"/>
    <cellStyle name="Commentaire 2 3" xfId="122"/>
    <cellStyle name="Commentaire 2 3 10" xfId="5637"/>
    <cellStyle name="Commentaire 2 3 10 2" xfId="11922"/>
    <cellStyle name="Commentaire 2 3 11" xfId="6422"/>
    <cellStyle name="Commentaire 2 3 2" xfId="319"/>
    <cellStyle name="Commentaire 2 3 2 10" xfId="6618"/>
    <cellStyle name="Commentaire 2 3 2 2" xfId="716"/>
    <cellStyle name="Commentaire 2 3 2 2 2" xfId="1507"/>
    <cellStyle name="Commentaire 2 3 2 2 2 2" xfId="7795"/>
    <cellStyle name="Commentaire 2 3 2 2 3" xfId="2292"/>
    <cellStyle name="Commentaire 2 3 2 2 3 2" xfId="8580"/>
    <cellStyle name="Commentaire 2 3 2 2 4" xfId="3077"/>
    <cellStyle name="Commentaire 2 3 2 2 4 2" xfId="9365"/>
    <cellStyle name="Commentaire 2 3 2 2 5" xfId="3866"/>
    <cellStyle name="Commentaire 2 3 2 2 5 2" xfId="10154"/>
    <cellStyle name="Commentaire 2 3 2 2 6" xfId="4655"/>
    <cellStyle name="Commentaire 2 3 2 2 6 2" xfId="10940"/>
    <cellStyle name="Commentaire 2 3 2 2 7" xfId="5441"/>
    <cellStyle name="Commentaire 2 3 2 2 7 2" xfId="11726"/>
    <cellStyle name="Commentaire 2 3 2 2 8" xfId="6225"/>
    <cellStyle name="Commentaire 2 3 2 2 8 2" xfId="12510"/>
    <cellStyle name="Commentaire 2 3 2 2 9" xfId="7010"/>
    <cellStyle name="Commentaire 2 3 2 3" xfId="1115"/>
    <cellStyle name="Commentaire 2 3 2 3 2" xfId="7403"/>
    <cellStyle name="Commentaire 2 3 2 4" xfId="1900"/>
    <cellStyle name="Commentaire 2 3 2 4 2" xfId="8188"/>
    <cellStyle name="Commentaire 2 3 2 5" xfId="2685"/>
    <cellStyle name="Commentaire 2 3 2 5 2" xfId="8973"/>
    <cellStyle name="Commentaire 2 3 2 6" xfId="3474"/>
    <cellStyle name="Commentaire 2 3 2 6 2" xfId="9762"/>
    <cellStyle name="Commentaire 2 3 2 7" xfId="4263"/>
    <cellStyle name="Commentaire 2 3 2 7 2" xfId="10548"/>
    <cellStyle name="Commentaire 2 3 2 8" xfId="5049"/>
    <cellStyle name="Commentaire 2 3 2 8 2" xfId="11334"/>
    <cellStyle name="Commentaire 2 3 2 9" xfId="5833"/>
    <cellStyle name="Commentaire 2 3 2 9 2" xfId="12118"/>
    <cellStyle name="Commentaire 2 3 3" xfId="520"/>
    <cellStyle name="Commentaire 2 3 3 2" xfId="1311"/>
    <cellStyle name="Commentaire 2 3 3 2 2" xfId="7599"/>
    <cellStyle name="Commentaire 2 3 3 3" xfId="2096"/>
    <cellStyle name="Commentaire 2 3 3 3 2" xfId="8384"/>
    <cellStyle name="Commentaire 2 3 3 4" xfId="2881"/>
    <cellStyle name="Commentaire 2 3 3 4 2" xfId="9169"/>
    <cellStyle name="Commentaire 2 3 3 5" xfId="3670"/>
    <cellStyle name="Commentaire 2 3 3 5 2" xfId="9958"/>
    <cellStyle name="Commentaire 2 3 3 6" xfId="4459"/>
    <cellStyle name="Commentaire 2 3 3 6 2" xfId="10744"/>
    <cellStyle name="Commentaire 2 3 3 7" xfId="5245"/>
    <cellStyle name="Commentaire 2 3 3 7 2" xfId="11530"/>
    <cellStyle name="Commentaire 2 3 3 8" xfId="6029"/>
    <cellStyle name="Commentaire 2 3 3 8 2" xfId="12314"/>
    <cellStyle name="Commentaire 2 3 3 9" xfId="6814"/>
    <cellStyle name="Commentaire 2 3 4" xfId="919"/>
    <cellStyle name="Commentaire 2 3 4 2" xfId="7207"/>
    <cellStyle name="Commentaire 2 3 5" xfId="1704"/>
    <cellStyle name="Commentaire 2 3 5 2" xfId="7992"/>
    <cellStyle name="Commentaire 2 3 6" xfId="2489"/>
    <cellStyle name="Commentaire 2 3 6 2" xfId="8777"/>
    <cellStyle name="Commentaire 2 3 7" xfId="3278"/>
    <cellStyle name="Commentaire 2 3 7 2" xfId="9566"/>
    <cellStyle name="Commentaire 2 3 8" xfId="4067"/>
    <cellStyle name="Commentaire 2 3 8 2" xfId="10352"/>
    <cellStyle name="Commentaire 2 3 9" xfId="4853"/>
    <cellStyle name="Commentaire 2 3 9 2" xfId="11138"/>
    <cellStyle name="Commentaire 2 4" xfId="151"/>
    <cellStyle name="Commentaire 2 4 10" xfId="5665"/>
    <cellStyle name="Commentaire 2 4 10 2" xfId="11950"/>
    <cellStyle name="Commentaire 2 4 11" xfId="6450"/>
    <cellStyle name="Commentaire 2 4 2" xfId="347"/>
    <cellStyle name="Commentaire 2 4 2 10" xfId="6646"/>
    <cellStyle name="Commentaire 2 4 2 2" xfId="744"/>
    <cellStyle name="Commentaire 2 4 2 2 2" xfId="1535"/>
    <cellStyle name="Commentaire 2 4 2 2 2 2" xfId="7823"/>
    <cellStyle name="Commentaire 2 4 2 2 3" xfId="2320"/>
    <cellStyle name="Commentaire 2 4 2 2 3 2" xfId="8608"/>
    <cellStyle name="Commentaire 2 4 2 2 4" xfId="3105"/>
    <cellStyle name="Commentaire 2 4 2 2 4 2" xfId="9393"/>
    <cellStyle name="Commentaire 2 4 2 2 5" xfId="3894"/>
    <cellStyle name="Commentaire 2 4 2 2 5 2" xfId="10182"/>
    <cellStyle name="Commentaire 2 4 2 2 6" xfId="4683"/>
    <cellStyle name="Commentaire 2 4 2 2 6 2" xfId="10968"/>
    <cellStyle name="Commentaire 2 4 2 2 7" xfId="5469"/>
    <cellStyle name="Commentaire 2 4 2 2 7 2" xfId="11754"/>
    <cellStyle name="Commentaire 2 4 2 2 8" xfId="6253"/>
    <cellStyle name="Commentaire 2 4 2 2 8 2" xfId="12538"/>
    <cellStyle name="Commentaire 2 4 2 2 9" xfId="7038"/>
    <cellStyle name="Commentaire 2 4 2 3" xfId="1143"/>
    <cellStyle name="Commentaire 2 4 2 3 2" xfId="7431"/>
    <cellStyle name="Commentaire 2 4 2 4" xfId="1928"/>
    <cellStyle name="Commentaire 2 4 2 4 2" xfId="8216"/>
    <cellStyle name="Commentaire 2 4 2 5" xfId="2713"/>
    <cellStyle name="Commentaire 2 4 2 5 2" xfId="9001"/>
    <cellStyle name="Commentaire 2 4 2 6" xfId="3502"/>
    <cellStyle name="Commentaire 2 4 2 6 2" xfId="9790"/>
    <cellStyle name="Commentaire 2 4 2 7" xfId="4291"/>
    <cellStyle name="Commentaire 2 4 2 7 2" xfId="10576"/>
    <cellStyle name="Commentaire 2 4 2 8" xfId="5077"/>
    <cellStyle name="Commentaire 2 4 2 8 2" xfId="11362"/>
    <cellStyle name="Commentaire 2 4 2 9" xfId="5861"/>
    <cellStyle name="Commentaire 2 4 2 9 2" xfId="12146"/>
    <cellStyle name="Commentaire 2 4 3" xfId="548"/>
    <cellStyle name="Commentaire 2 4 3 2" xfId="1339"/>
    <cellStyle name="Commentaire 2 4 3 2 2" xfId="7627"/>
    <cellStyle name="Commentaire 2 4 3 3" xfId="2124"/>
    <cellStyle name="Commentaire 2 4 3 3 2" xfId="8412"/>
    <cellStyle name="Commentaire 2 4 3 4" xfId="2909"/>
    <cellStyle name="Commentaire 2 4 3 4 2" xfId="9197"/>
    <cellStyle name="Commentaire 2 4 3 5" xfId="3698"/>
    <cellStyle name="Commentaire 2 4 3 5 2" xfId="9986"/>
    <cellStyle name="Commentaire 2 4 3 6" xfId="4487"/>
    <cellStyle name="Commentaire 2 4 3 6 2" xfId="10772"/>
    <cellStyle name="Commentaire 2 4 3 7" xfId="5273"/>
    <cellStyle name="Commentaire 2 4 3 7 2" xfId="11558"/>
    <cellStyle name="Commentaire 2 4 3 8" xfId="6057"/>
    <cellStyle name="Commentaire 2 4 3 8 2" xfId="12342"/>
    <cellStyle name="Commentaire 2 4 3 9" xfId="6842"/>
    <cellStyle name="Commentaire 2 4 4" xfId="947"/>
    <cellStyle name="Commentaire 2 4 4 2" xfId="7235"/>
    <cellStyle name="Commentaire 2 4 5" xfId="1732"/>
    <cellStyle name="Commentaire 2 4 5 2" xfId="8020"/>
    <cellStyle name="Commentaire 2 4 6" xfId="2517"/>
    <cellStyle name="Commentaire 2 4 6 2" xfId="8805"/>
    <cellStyle name="Commentaire 2 4 7" xfId="3306"/>
    <cellStyle name="Commentaire 2 4 7 2" xfId="9594"/>
    <cellStyle name="Commentaire 2 4 8" xfId="4095"/>
    <cellStyle name="Commentaire 2 4 8 2" xfId="10380"/>
    <cellStyle name="Commentaire 2 4 9" xfId="4881"/>
    <cellStyle name="Commentaire 2 4 9 2" xfId="11166"/>
    <cellStyle name="Commentaire 2 5" xfId="179"/>
    <cellStyle name="Commentaire 2 5 10" xfId="5693"/>
    <cellStyle name="Commentaire 2 5 10 2" xfId="11978"/>
    <cellStyle name="Commentaire 2 5 11" xfId="6478"/>
    <cellStyle name="Commentaire 2 5 2" xfId="375"/>
    <cellStyle name="Commentaire 2 5 2 10" xfId="6674"/>
    <cellStyle name="Commentaire 2 5 2 2" xfId="772"/>
    <cellStyle name="Commentaire 2 5 2 2 2" xfId="1563"/>
    <cellStyle name="Commentaire 2 5 2 2 2 2" xfId="7851"/>
    <cellStyle name="Commentaire 2 5 2 2 3" xfId="2348"/>
    <cellStyle name="Commentaire 2 5 2 2 3 2" xfId="8636"/>
    <cellStyle name="Commentaire 2 5 2 2 4" xfId="3133"/>
    <cellStyle name="Commentaire 2 5 2 2 4 2" xfId="9421"/>
    <cellStyle name="Commentaire 2 5 2 2 5" xfId="3922"/>
    <cellStyle name="Commentaire 2 5 2 2 5 2" xfId="10210"/>
    <cellStyle name="Commentaire 2 5 2 2 6" xfId="4711"/>
    <cellStyle name="Commentaire 2 5 2 2 6 2" xfId="10996"/>
    <cellStyle name="Commentaire 2 5 2 2 7" xfId="5497"/>
    <cellStyle name="Commentaire 2 5 2 2 7 2" xfId="11782"/>
    <cellStyle name="Commentaire 2 5 2 2 8" xfId="6281"/>
    <cellStyle name="Commentaire 2 5 2 2 8 2" xfId="12566"/>
    <cellStyle name="Commentaire 2 5 2 2 9" xfId="7066"/>
    <cellStyle name="Commentaire 2 5 2 3" xfId="1171"/>
    <cellStyle name="Commentaire 2 5 2 3 2" xfId="7459"/>
    <cellStyle name="Commentaire 2 5 2 4" xfId="1956"/>
    <cellStyle name="Commentaire 2 5 2 4 2" xfId="8244"/>
    <cellStyle name="Commentaire 2 5 2 5" xfId="2741"/>
    <cellStyle name="Commentaire 2 5 2 5 2" xfId="9029"/>
    <cellStyle name="Commentaire 2 5 2 6" xfId="3530"/>
    <cellStyle name="Commentaire 2 5 2 6 2" xfId="9818"/>
    <cellStyle name="Commentaire 2 5 2 7" xfId="4319"/>
    <cellStyle name="Commentaire 2 5 2 7 2" xfId="10604"/>
    <cellStyle name="Commentaire 2 5 2 8" xfId="5105"/>
    <cellStyle name="Commentaire 2 5 2 8 2" xfId="11390"/>
    <cellStyle name="Commentaire 2 5 2 9" xfId="5889"/>
    <cellStyle name="Commentaire 2 5 2 9 2" xfId="12174"/>
    <cellStyle name="Commentaire 2 5 3" xfId="576"/>
    <cellStyle name="Commentaire 2 5 3 2" xfId="1367"/>
    <cellStyle name="Commentaire 2 5 3 2 2" xfId="7655"/>
    <cellStyle name="Commentaire 2 5 3 3" xfId="2152"/>
    <cellStyle name="Commentaire 2 5 3 3 2" xfId="8440"/>
    <cellStyle name="Commentaire 2 5 3 4" xfId="2937"/>
    <cellStyle name="Commentaire 2 5 3 4 2" xfId="9225"/>
    <cellStyle name="Commentaire 2 5 3 5" xfId="3726"/>
    <cellStyle name="Commentaire 2 5 3 5 2" xfId="10014"/>
    <cellStyle name="Commentaire 2 5 3 6" xfId="4515"/>
    <cellStyle name="Commentaire 2 5 3 6 2" xfId="10800"/>
    <cellStyle name="Commentaire 2 5 3 7" xfId="5301"/>
    <cellStyle name="Commentaire 2 5 3 7 2" xfId="11586"/>
    <cellStyle name="Commentaire 2 5 3 8" xfId="6085"/>
    <cellStyle name="Commentaire 2 5 3 8 2" xfId="12370"/>
    <cellStyle name="Commentaire 2 5 3 9" xfId="6870"/>
    <cellStyle name="Commentaire 2 5 4" xfId="975"/>
    <cellStyle name="Commentaire 2 5 4 2" xfId="7263"/>
    <cellStyle name="Commentaire 2 5 5" xfId="1760"/>
    <cellStyle name="Commentaire 2 5 5 2" xfId="8048"/>
    <cellStyle name="Commentaire 2 5 6" xfId="2545"/>
    <cellStyle name="Commentaire 2 5 6 2" xfId="8833"/>
    <cellStyle name="Commentaire 2 5 7" xfId="3334"/>
    <cellStyle name="Commentaire 2 5 7 2" xfId="9622"/>
    <cellStyle name="Commentaire 2 5 8" xfId="4123"/>
    <cellStyle name="Commentaire 2 5 8 2" xfId="10408"/>
    <cellStyle name="Commentaire 2 5 9" xfId="4909"/>
    <cellStyle name="Commentaire 2 5 9 2" xfId="11194"/>
    <cellStyle name="Commentaire 2 6" xfId="207"/>
    <cellStyle name="Commentaire 2 6 10" xfId="5721"/>
    <cellStyle name="Commentaire 2 6 10 2" xfId="12006"/>
    <cellStyle name="Commentaire 2 6 11" xfId="6506"/>
    <cellStyle name="Commentaire 2 6 2" xfId="403"/>
    <cellStyle name="Commentaire 2 6 2 10" xfId="6702"/>
    <cellStyle name="Commentaire 2 6 2 2" xfId="800"/>
    <cellStyle name="Commentaire 2 6 2 2 2" xfId="1591"/>
    <cellStyle name="Commentaire 2 6 2 2 2 2" xfId="7879"/>
    <cellStyle name="Commentaire 2 6 2 2 3" xfId="2376"/>
    <cellStyle name="Commentaire 2 6 2 2 3 2" xfId="8664"/>
    <cellStyle name="Commentaire 2 6 2 2 4" xfId="3161"/>
    <cellStyle name="Commentaire 2 6 2 2 4 2" xfId="9449"/>
    <cellStyle name="Commentaire 2 6 2 2 5" xfId="3950"/>
    <cellStyle name="Commentaire 2 6 2 2 5 2" xfId="10238"/>
    <cellStyle name="Commentaire 2 6 2 2 6" xfId="4739"/>
    <cellStyle name="Commentaire 2 6 2 2 6 2" xfId="11024"/>
    <cellStyle name="Commentaire 2 6 2 2 7" xfId="5525"/>
    <cellStyle name="Commentaire 2 6 2 2 7 2" xfId="11810"/>
    <cellStyle name="Commentaire 2 6 2 2 8" xfId="6309"/>
    <cellStyle name="Commentaire 2 6 2 2 8 2" xfId="12594"/>
    <cellStyle name="Commentaire 2 6 2 2 9" xfId="7094"/>
    <cellStyle name="Commentaire 2 6 2 3" xfId="1199"/>
    <cellStyle name="Commentaire 2 6 2 3 2" xfId="7487"/>
    <cellStyle name="Commentaire 2 6 2 4" xfId="1984"/>
    <cellStyle name="Commentaire 2 6 2 4 2" xfId="8272"/>
    <cellStyle name="Commentaire 2 6 2 5" xfId="2769"/>
    <cellStyle name="Commentaire 2 6 2 5 2" xfId="9057"/>
    <cellStyle name="Commentaire 2 6 2 6" xfId="3558"/>
    <cellStyle name="Commentaire 2 6 2 6 2" xfId="9846"/>
    <cellStyle name="Commentaire 2 6 2 7" xfId="4347"/>
    <cellStyle name="Commentaire 2 6 2 7 2" xfId="10632"/>
    <cellStyle name="Commentaire 2 6 2 8" xfId="5133"/>
    <cellStyle name="Commentaire 2 6 2 8 2" xfId="11418"/>
    <cellStyle name="Commentaire 2 6 2 9" xfId="5917"/>
    <cellStyle name="Commentaire 2 6 2 9 2" xfId="12202"/>
    <cellStyle name="Commentaire 2 6 3" xfId="604"/>
    <cellStyle name="Commentaire 2 6 3 2" xfId="1395"/>
    <cellStyle name="Commentaire 2 6 3 2 2" xfId="7683"/>
    <cellStyle name="Commentaire 2 6 3 3" xfId="2180"/>
    <cellStyle name="Commentaire 2 6 3 3 2" xfId="8468"/>
    <cellStyle name="Commentaire 2 6 3 4" xfId="2965"/>
    <cellStyle name="Commentaire 2 6 3 4 2" xfId="9253"/>
    <cellStyle name="Commentaire 2 6 3 5" xfId="3754"/>
    <cellStyle name="Commentaire 2 6 3 5 2" xfId="10042"/>
    <cellStyle name="Commentaire 2 6 3 6" xfId="4543"/>
    <cellStyle name="Commentaire 2 6 3 6 2" xfId="10828"/>
    <cellStyle name="Commentaire 2 6 3 7" xfId="5329"/>
    <cellStyle name="Commentaire 2 6 3 7 2" xfId="11614"/>
    <cellStyle name="Commentaire 2 6 3 8" xfId="6113"/>
    <cellStyle name="Commentaire 2 6 3 8 2" xfId="12398"/>
    <cellStyle name="Commentaire 2 6 3 9" xfId="6898"/>
    <cellStyle name="Commentaire 2 6 4" xfId="1003"/>
    <cellStyle name="Commentaire 2 6 4 2" xfId="7291"/>
    <cellStyle name="Commentaire 2 6 5" xfId="1788"/>
    <cellStyle name="Commentaire 2 6 5 2" xfId="8076"/>
    <cellStyle name="Commentaire 2 6 6" xfId="2573"/>
    <cellStyle name="Commentaire 2 6 6 2" xfId="8861"/>
    <cellStyle name="Commentaire 2 6 7" xfId="3362"/>
    <cellStyle name="Commentaire 2 6 7 2" xfId="9650"/>
    <cellStyle name="Commentaire 2 6 8" xfId="4151"/>
    <cellStyle name="Commentaire 2 6 8 2" xfId="10436"/>
    <cellStyle name="Commentaire 2 6 9" xfId="4937"/>
    <cellStyle name="Commentaire 2 6 9 2" xfId="11222"/>
    <cellStyle name="Commentaire 2 7" xfId="235"/>
    <cellStyle name="Commentaire 2 7 10" xfId="5749"/>
    <cellStyle name="Commentaire 2 7 10 2" xfId="12034"/>
    <cellStyle name="Commentaire 2 7 11" xfId="6534"/>
    <cellStyle name="Commentaire 2 7 2" xfId="431"/>
    <cellStyle name="Commentaire 2 7 2 10" xfId="6730"/>
    <cellStyle name="Commentaire 2 7 2 2" xfId="828"/>
    <cellStyle name="Commentaire 2 7 2 2 2" xfId="1619"/>
    <cellStyle name="Commentaire 2 7 2 2 2 2" xfId="7907"/>
    <cellStyle name="Commentaire 2 7 2 2 3" xfId="2404"/>
    <cellStyle name="Commentaire 2 7 2 2 3 2" xfId="8692"/>
    <cellStyle name="Commentaire 2 7 2 2 4" xfId="3189"/>
    <cellStyle name="Commentaire 2 7 2 2 4 2" xfId="9477"/>
    <cellStyle name="Commentaire 2 7 2 2 5" xfId="3978"/>
    <cellStyle name="Commentaire 2 7 2 2 5 2" xfId="10266"/>
    <cellStyle name="Commentaire 2 7 2 2 6" xfId="4767"/>
    <cellStyle name="Commentaire 2 7 2 2 6 2" xfId="11052"/>
    <cellStyle name="Commentaire 2 7 2 2 7" xfId="5553"/>
    <cellStyle name="Commentaire 2 7 2 2 7 2" xfId="11838"/>
    <cellStyle name="Commentaire 2 7 2 2 8" xfId="6337"/>
    <cellStyle name="Commentaire 2 7 2 2 8 2" xfId="12622"/>
    <cellStyle name="Commentaire 2 7 2 2 9" xfId="7122"/>
    <cellStyle name="Commentaire 2 7 2 3" xfId="1227"/>
    <cellStyle name="Commentaire 2 7 2 3 2" xfId="7515"/>
    <cellStyle name="Commentaire 2 7 2 4" xfId="2012"/>
    <cellStyle name="Commentaire 2 7 2 4 2" xfId="8300"/>
    <cellStyle name="Commentaire 2 7 2 5" xfId="2797"/>
    <cellStyle name="Commentaire 2 7 2 5 2" xfId="9085"/>
    <cellStyle name="Commentaire 2 7 2 6" xfId="3586"/>
    <cellStyle name="Commentaire 2 7 2 6 2" xfId="9874"/>
    <cellStyle name="Commentaire 2 7 2 7" xfId="4375"/>
    <cellStyle name="Commentaire 2 7 2 7 2" xfId="10660"/>
    <cellStyle name="Commentaire 2 7 2 8" xfId="5161"/>
    <cellStyle name="Commentaire 2 7 2 8 2" xfId="11446"/>
    <cellStyle name="Commentaire 2 7 2 9" xfId="5945"/>
    <cellStyle name="Commentaire 2 7 2 9 2" xfId="12230"/>
    <cellStyle name="Commentaire 2 7 3" xfId="632"/>
    <cellStyle name="Commentaire 2 7 3 2" xfId="1423"/>
    <cellStyle name="Commentaire 2 7 3 2 2" xfId="7711"/>
    <cellStyle name="Commentaire 2 7 3 3" xfId="2208"/>
    <cellStyle name="Commentaire 2 7 3 3 2" xfId="8496"/>
    <cellStyle name="Commentaire 2 7 3 4" xfId="2993"/>
    <cellStyle name="Commentaire 2 7 3 4 2" xfId="9281"/>
    <cellStyle name="Commentaire 2 7 3 5" xfId="3782"/>
    <cellStyle name="Commentaire 2 7 3 5 2" xfId="10070"/>
    <cellStyle name="Commentaire 2 7 3 6" xfId="4571"/>
    <cellStyle name="Commentaire 2 7 3 6 2" xfId="10856"/>
    <cellStyle name="Commentaire 2 7 3 7" xfId="5357"/>
    <cellStyle name="Commentaire 2 7 3 7 2" xfId="11642"/>
    <cellStyle name="Commentaire 2 7 3 8" xfId="6141"/>
    <cellStyle name="Commentaire 2 7 3 8 2" xfId="12426"/>
    <cellStyle name="Commentaire 2 7 3 9" xfId="6926"/>
    <cellStyle name="Commentaire 2 7 4" xfId="1031"/>
    <cellStyle name="Commentaire 2 7 4 2" xfId="7319"/>
    <cellStyle name="Commentaire 2 7 5" xfId="1816"/>
    <cellStyle name="Commentaire 2 7 5 2" xfId="8104"/>
    <cellStyle name="Commentaire 2 7 6" xfId="2601"/>
    <cellStyle name="Commentaire 2 7 6 2" xfId="8889"/>
    <cellStyle name="Commentaire 2 7 7" xfId="3390"/>
    <cellStyle name="Commentaire 2 7 7 2" xfId="9678"/>
    <cellStyle name="Commentaire 2 7 8" xfId="4179"/>
    <cellStyle name="Commentaire 2 7 8 2" xfId="10464"/>
    <cellStyle name="Commentaire 2 7 9" xfId="4965"/>
    <cellStyle name="Commentaire 2 7 9 2" xfId="11250"/>
    <cellStyle name="Commentaire 2 8" xfId="263"/>
    <cellStyle name="Commentaire 2 8 10" xfId="5777"/>
    <cellStyle name="Commentaire 2 8 10 2" xfId="12062"/>
    <cellStyle name="Commentaire 2 8 11" xfId="6562"/>
    <cellStyle name="Commentaire 2 8 2" xfId="459"/>
    <cellStyle name="Commentaire 2 8 2 10" xfId="6758"/>
    <cellStyle name="Commentaire 2 8 2 2" xfId="856"/>
    <cellStyle name="Commentaire 2 8 2 2 2" xfId="1647"/>
    <cellStyle name="Commentaire 2 8 2 2 2 2" xfId="7935"/>
    <cellStyle name="Commentaire 2 8 2 2 3" xfId="2432"/>
    <cellStyle name="Commentaire 2 8 2 2 3 2" xfId="8720"/>
    <cellStyle name="Commentaire 2 8 2 2 4" xfId="3217"/>
    <cellStyle name="Commentaire 2 8 2 2 4 2" xfId="9505"/>
    <cellStyle name="Commentaire 2 8 2 2 5" xfId="4006"/>
    <cellStyle name="Commentaire 2 8 2 2 5 2" xfId="10294"/>
    <cellStyle name="Commentaire 2 8 2 2 6" xfId="4795"/>
    <cellStyle name="Commentaire 2 8 2 2 6 2" xfId="11080"/>
    <cellStyle name="Commentaire 2 8 2 2 7" xfId="5581"/>
    <cellStyle name="Commentaire 2 8 2 2 7 2" xfId="11866"/>
    <cellStyle name="Commentaire 2 8 2 2 8" xfId="6365"/>
    <cellStyle name="Commentaire 2 8 2 2 8 2" xfId="12650"/>
    <cellStyle name="Commentaire 2 8 2 2 9" xfId="7150"/>
    <cellStyle name="Commentaire 2 8 2 3" xfId="1255"/>
    <cellStyle name="Commentaire 2 8 2 3 2" xfId="7543"/>
    <cellStyle name="Commentaire 2 8 2 4" xfId="2040"/>
    <cellStyle name="Commentaire 2 8 2 4 2" xfId="8328"/>
    <cellStyle name="Commentaire 2 8 2 5" xfId="2825"/>
    <cellStyle name="Commentaire 2 8 2 5 2" xfId="9113"/>
    <cellStyle name="Commentaire 2 8 2 6" xfId="3614"/>
    <cellStyle name="Commentaire 2 8 2 6 2" xfId="9902"/>
    <cellStyle name="Commentaire 2 8 2 7" xfId="4403"/>
    <cellStyle name="Commentaire 2 8 2 7 2" xfId="10688"/>
    <cellStyle name="Commentaire 2 8 2 8" xfId="5189"/>
    <cellStyle name="Commentaire 2 8 2 8 2" xfId="11474"/>
    <cellStyle name="Commentaire 2 8 2 9" xfId="5973"/>
    <cellStyle name="Commentaire 2 8 2 9 2" xfId="12258"/>
    <cellStyle name="Commentaire 2 8 3" xfId="660"/>
    <cellStyle name="Commentaire 2 8 3 2" xfId="1451"/>
    <cellStyle name="Commentaire 2 8 3 2 2" xfId="7739"/>
    <cellStyle name="Commentaire 2 8 3 3" xfId="2236"/>
    <cellStyle name="Commentaire 2 8 3 3 2" xfId="8524"/>
    <cellStyle name="Commentaire 2 8 3 4" xfId="3021"/>
    <cellStyle name="Commentaire 2 8 3 4 2" xfId="9309"/>
    <cellStyle name="Commentaire 2 8 3 5" xfId="3810"/>
    <cellStyle name="Commentaire 2 8 3 5 2" xfId="10098"/>
    <cellStyle name="Commentaire 2 8 3 6" xfId="4599"/>
    <cellStyle name="Commentaire 2 8 3 6 2" xfId="10884"/>
    <cellStyle name="Commentaire 2 8 3 7" xfId="5385"/>
    <cellStyle name="Commentaire 2 8 3 7 2" xfId="11670"/>
    <cellStyle name="Commentaire 2 8 3 8" xfId="6169"/>
    <cellStyle name="Commentaire 2 8 3 8 2" xfId="12454"/>
    <cellStyle name="Commentaire 2 8 3 9" xfId="6954"/>
    <cellStyle name="Commentaire 2 8 4" xfId="1059"/>
    <cellStyle name="Commentaire 2 8 4 2" xfId="7347"/>
    <cellStyle name="Commentaire 2 8 5" xfId="1844"/>
    <cellStyle name="Commentaire 2 8 5 2" xfId="8132"/>
    <cellStyle name="Commentaire 2 8 6" xfId="2629"/>
    <cellStyle name="Commentaire 2 8 6 2" xfId="8917"/>
    <cellStyle name="Commentaire 2 8 7" xfId="3418"/>
    <cellStyle name="Commentaire 2 8 7 2" xfId="9706"/>
    <cellStyle name="Commentaire 2 8 8" xfId="4207"/>
    <cellStyle name="Commentaire 2 8 8 2" xfId="10492"/>
    <cellStyle name="Commentaire 2 8 9" xfId="4993"/>
    <cellStyle name="Commentaire 2 8 9 2" xfId="11278"/>
    <cellStyle name="Commentaire 2 9" xfId="291"/>
    <cellStyle name="Commentaire 2 9 10" xfId="6590"/>
    <cellStyle name="Commentaire 2 9 2" xfId="688"/>
    <cellStyle name="Commentaire 2 9 2 2" xfId="1479"/>
    <cellStyle name="Commentaire 2 9 2 2 2" xfId="7767"/>
    <cellStyle name="Commentaire 2 9 2 3" xfId="2264"/>
    <cellStyle name="Commentaire 2 9 2 3 2" xfId="8552"/>
    <cellStyle name="Commentaire 2 9 2 4" xfId="3049"/>
    <cellStyle name="Commentaire 2 9 2 4 2" xfId="9337"/>
    <cellStyle name="Commentaire 2 9 2 5" xfId="3838"/>
    <cellStyle name="Commentaire 2 9 2 5 2" xfId="10126"/>
    <cellStyle name="Commentaire 2 9 2 6" xfId="4627"/>
    <cellStyle name="Commentaire 2 9 2 6 2" xfId="10912"/>
    <cellStyle name="Commentaire 2 9 2 7" xfId="5413"/>
    <cellStyle name="Commentaire 2 9 2 7 2" xfId="11698"/>
    <cellStyle name="Commentaire 2 9 2 8" xfId="6197"/>
    <cellStyle name="Commentaire 2 9 2 8 2" xfId="12482"/>
    <cellStyle name="Commentaire 2 9 2 9" xfId="6982"/>
    <cellStyle name="Commentaire 2 9 3" xfId="1087"/>
    <cellStyle name="Commentaire 2 9 3 2" xfId="7375"/>
    <cellStyle name="Commentaire 2 9 4" xfId="1872"/>
    <cellStyle name="Commentaire 2 9 4 2" xfId="8160"/>
    <cellStyle name="Commentaire 2 9 5" xfId="2657"/>
    <cellStyle name="Commentaire 2 9 5 2" xfId="8945"/>
    <cellStyle name="Commentaire 2 9 6" xfId="3446"/>
    <cellStyle name="Commentaire 2 9 6 2" xfId="9734"/>
    <cellStyle name="Commentaire 2 9 7" xfId="4235"/>
    <cellStyle name="Commentaire 2 9 7 2" xfId="10520"/>
    <cellStyle name="Commentaire 2 9 8" xfId="5021"/>
    <cellStyle name="Commentaire 2 9 8 2" xfId="11306"/>
    <cellStyle name="Commentaire 2 9 9" xfId="5805"/>
    <cellStyle name="Commentaire 2 9 9 2" xfId="12090"/>
    <cellStyle name="Entrée" xfId="57" builtinId="20" customBuiltin="1"/>
    <cellStyle name="Entrée 2" xfId="58"/>
    <cellStyle name="Euro" xfId="59"/>
    <cellStyle name="Euro 2" xfId="107"/>
    <cellStyle name="Gris 2" xfId="91"/>
    <cellStyle name="Insatisfaisant" xfId="60" builtinId="27" customBuiltin="1"/>
    <cellStyle name="Insatisfaisant 2" xfId="61"/>
    <cellStyle name="Lien hypertexte" xfId="878" builtinId="8"/>
    <cellStyle name="Lien hypertexte 2" xfId="62"/>
    <cellStyle name="Lien hypertexte visité 2" xfId="63"/>
    <cellStyle name="Milliers 2" xfId="92"/>
    <cellStyle name="Milliers 2 2" xfId="877"/>
    <cellStyle name="Milliers 2 2 2" xfId="1663"/>
    <cellStyle name="Milliers 2 2 2 2" xfId="7951"/>
    <cellStyle name="Milliers 2 2 3" xfId="2448"/>
    <cellStyle name="Milliers 2 2 3 2" xfId="8736"/>
    <cellStyle name="Milliers 2 2 4" xfId="3233"/>
    <cellStyle name="Milliers 2 2 4 2" xfId="9521"/>
    <cellStyle name="Milliers 2 2 5" xfId="4022"/>
    <cellStyle name="Milliers 2 2 5 2" xfId="10310"/>
    <cellStyle name="Milliers 2 2 6" xfId="4811"/>
    <cellStyle name="Milliers 2 2 6 2" xfId="11096"/>
    <cellStyle name="Milliers 2 2 7" xfId="6381"/>
    <cellStyle name="Milliers 2 2 7 2" xfId="12666"/>
    <cellStyle name="Milliers 2 2 8" xfId="7166"/>
    <cellStyle name="Milliers 3" xfId="875"/>
    <cellStyle name="Milliers 4" xfId="3235"/>
    <cellStyle name="Milliers 4 2" xfId="9523"/>
    <cellStyle name="Milliers 5" xfId="3237"/>
    <cellStyle name="Milliers 5 2" xfId="9525"/>
    <cellStyle name="Motif" xfId="90"/>
    <cellStyle name="Motif 2" xfId="124"/>
    <cellStyle name="Neutre" xfId="64" builtinId="28" customBuiltin="1"/>
    <cellStyle name="Neutre 2" xfId="65"/>
    <cellStyle name="Normal" xfId="0" builtinId="0"/>
    <cellStyle name="Normal 10" xfId="3234"/>
    <cellStyle name="Normal 10 2" xfId="4023"/>
    <cellStyle name="Normal 10 3" xfId="9522"/>
    <cellStyle name="Normal 186" xfId="478"/>
    <cellStyle name="Normal 186 2" xfId="872"/>
    <cellStyle name="Normal 186 3" xfId="479"/>
    <cellStyle name="Normal 2" xfId="66"/>
    <cellStyle name="Normal 2 2" xfId="67"/>
    <cellStyle name="Normal 3" xfId="68"/>
    <cellStyle name="Normal 3 10" xfId="493"/>
    <cellStyle name="Normal 3 10 2" xfId="1284"/>
    <cellStyle name="Normal 3 10 2 2" xfId="7572"/>
    <cellStyle name="Normal 3 10 3" xfId="2069"/>
    <cellStyle name="Normal 3 10 3 2" xfId="8357"/>
    <cellStyle name="Normal 3 10 4" xfId="2854"/>
    <cellStyle name="Normal 3 10 4 2" xfId="9142"/>
    <cellStyle name="Normal 3 10 5" xfId="3643"/>
    <cellStyle name="Normal 3 10 5 2" xfId="9931"/>
    <cellStyle name="Normal 3 10 6" xfId="4432"/>
    <cellStyle name="Normal 3 10 6 2" xfId="10717"/>
    <cellStyle name="Normal 3 10 7" xfId="5218"/>
    <cellStyle name="Normal 3 10 7 2" xfId="11503"/>
    <cellStyle name="Normal 3 10 8" xfId="6002"/>
    <cellStyle name="Normal 3 10 8 2" xfId="12287"/>
    <cellStyle name="Normal 3 10 9" xfId="6787"/>
    <cellStyle name="Normal 3 11" xfId="892"/>
    <cellStyle name="Normal 3 11 2" xfId="4024"/>
    <cellStyle name="Normal 3 11 2 2" xfId="10311"/>
    <cellStyle name="Normal 3 11 3" xfId="4812"/>
    <cellStyle name="Normal 3 11 3 2" xfId="11097"/>
    <cellStyle name="Normal 3 11 4" xfId="7180"/>
    <cellStyle name="Normal 3 12" xfId="1677"/>
    <cellStyle name="Normal 3 12 2" xfId="7965"/>
    <cellStyle name="Normal 3 13" xfId="2462"/>
    <cellStyle name="Normal 3 13 2" xfId="8750"/>
    <cellStyle name="Normal 3 14" xfId="3251"/>
    <cellStyle name="Normal 3 14 2" xfId="9539"/>
    <cellStyle name="Normal 3 15" xfId="4040"/>
    <cellStyle name="Normal 3 15 2" xfId="10325"/>
    <cellStyle name="Normal 3 16" xfId="4826"/>
    <cellStyle name="Normal 3 16 2" xfId="11111"/>
    <cellStyle name="Normal 3 17" xfId="5610"/>
    <cellStyle name="Normal 3 17 2" xfId="11895"/>
    <cellStyle name="Normal 3 18" xfId="6395"/>
    <cellStyle name="Normal 3 2" xfId="108"/>
    <cellStyle name="Normal 3 2 10" xfId="906"/>
    <cellStyle name="Normal 3 2 10 2" xfId="7194"/>
    <cellStyle name="Normal 3 2 11" xfId="1691"/>
    <cellStyle name="Normal 3 2 11 2" xfId="7979"/>
    <cellStyle name="Normal 3 2 12" xfId="2476"/>
    <cellStyle name="Normal 3 2 12 2" xfId="8764"/>
    <cellStyle name="Normal 3 2 13" xfId="3265"/>
    <cellStyle name="Normal 3 2 13 2" xfId="9553"/>
    <cellStyle name="Normal 3 2 14" xfId="4054"/>
    <cellStyle name="Normal 3 2 14 2" xfId="10339"/>
    <cellStyle name="Normal 3 2 15" xfId="4840"/>
    <cellStyle name="Normal 3 2 15 2" xfId="11125"/>
    <cellStyle name="Normal 3 2 16" xfId="5624"/>
    <cellStyle name="Normal 3 2 16 2" xfId="11909"/>
    <cellStyle name="Normal 3 2 17" xfId="6409"/>
    <cellStyle name="Normal 3 2 2" xfId="138"/>
    <cellStyle name="Normal 3 2 2 10" xfId="5652"/>
    <cellStyle name="Normal 3 2 2 10 2" xfId="11937"/>
    <cellStyle name="Normal 3 2 2 11" xfId="6437"/>
    <cellStyle name="Normal 3 2 2 2" xfId="334"/>
    <cellStyle name="Normal 3 2 2 2 10" xfId="6633"/>
    <cellStyle name="Normal 3 2 2 2 2" xfId="731"/>
    <cellStyle name="Normal 3 2 2 2 2 2" xfId="1522"/>
    <cellStyle name="Normal 3 2 2 2 2 2 2" xfId="7810"/>
    <cellStyle name="Normal 3 2 2 2 2 3" xfId="2307"/>
    <cellStyle name="Normal 3 2 2 2 2 3 2" xfId="8595"/>
    <cellStyle name="Normal 3 2 2 2 2 4" xfId="3092"/>
    <cellStyle name="Normal 3 2 2 2 2 4 2" xfId="9380"/>
    <cellStyle name="Normal 3 2 2 2 2 5" xfId="3881"/>
    <cellStyle name="Normal 3 2 2 2 2 5 2" xfId="10169"/>
    <cellStyle name="Normal 3 2 2 2 2 6" xfId="4670"/>
    <cellStyle name="Normal 3 2 2 2 2 6 2" xfId="10955"/>
    <cellStyle name="Normal 3 2 2 2 2 7" xfId="5456"/>
    <cellStyle name="Normal 3 2 2 2 2 7 2" xfId="11741"/>
    <cellStyle name="Normal 3 2 2 2 2 8" xfId="6240"/>
    <cellStyle name="Normal 3 2 2 2 2 8 2" xfId="12525"/>
    <cellStyle name="Normal 3 2 2 2 2 9" xfId="7025"/>
    <cellStyle name="Normal 3 2 2 2 3" xfId="1130"/>
    <cellStyle name="Normal 3 2 2 2 3 2" xfId="7418"/>
    <cellStyle name="Normal 3 2 2 2 4" xfId="1915"/>
    <cellStyle name="Normal 3 2 2 2 4 2" xfId="8203"/>
    <cellStyle name="Normal 3 2 2 2 5" xfId="2700"/>
    <cellStyle name="Normal 3 2 2 2 5 2" xfId="8988"/>
    <cellStyle name="Normal 3 2 2 2 6" xfId="3489"/>
    <cellStyle name="Normal 3 2 2 2 6 2" xfId="9777"/>
    <cellStyle name="Normal 3 2 2 2 7" xfId="4278"/>
    <cellStyle name="Normal 3 2 2 2 7 2" xfId="10563"/>
    <cellStyle name="Normal 3 2 2 2 8" xfId="5064"/>
    <cellStyle name="Normal 3 2 2 2 8 2" xfId="11349"/>
    <cellStyle name="Normal 3 2 2 2 9" xfId="5848"/>
    <cellStyle name="Normal 3 2 2 2 9 2" xfId="12133"/>
    <cellStyle name="Normal 3 2 2 3" xfId="535"/>
    <cellStyle name="Normal 3 2 2 3 2" xfId="1326"/>
    <cellStyle name="Normal 3 2 2 3 2 2" xfId="7614"/>
    <cellStyle name="Normal 3 2 2 3 3" xfId="2111"/>
    <cellStyle name="Normal 3 2 2 3 3 2" xfId="8399"/>
    <cellStyle name="Normal 3 2 2 3 4" xfId="2896"/>
    <cellStyle name="Normal 3 2 2 3 4 2" xfId="9184"/>
    <cellStyle name="Normal 3 2 2 3 5" xfId="3685"/>
    <cellStyle name="Normal 3 2 2 3 5 2" xfId="9973"/>
    <cellStyle name="Normal 3 2 2 3 6" xfId="4474"/>
    <cellStyle name="Normal 3 2 2 3 6 2" xfId="10759"/>
    <cellStyle name="Normal 3 2 2 3 7" xfId="5260"/>
    <cellStyle name="Normal 3 2 2 3 7 2" xfId="11545"/>
    <cellStyle name="Normal 3 2 2 3 8" xfId="6044"/>
    <cellStyle name="Normal 3 2 2 3 8 2" xfId="12329"/>
    <cellStyle name="Normal 3 2 2 3 9" xfId="6829"/>
    <cellStyle name="Normal 3 2 2 4" xfId="934"/>
    <cellStyle name="Normal 3 2 2 4 2" xfId="7222"/>
    <cellStyle name="Normal 3 2 2 5" xfId="1719"/>
    <cellStyle name="Normal 3 2 2 5 2" xfId="8007"/>
    <cellStyle name="Normal 3 2 2 6" xfId="2504"/>
    <cellStyle name="Normal 3 2 2 6 2" xfId="8792"/>
    <cellStyle name="Normal 3 2 2 7" xfId="3293"/>
    <cellStyle name="Normal 3 2 2 7 2" xfId="9581"/>
    <cellStyle name="Normal 3 2 2 8" xfId="4082"/>
    <cellStyle name="Normal 3 2 2 8 2" xfId="10367"/>
    <cellStyle name="Normal 3 2 2 9" xfId="4868"/>
    <cellStyle name="Normal 3 2 2 9 2" xfId="11153"/>
    <cellStyle name="Normal 3 2 3" xfId="166"/>
    <cellStyle name="Normal 3 2 3 10" xfId="5680"/>
    <cellStyle name="Normal 3 2 3 10 2" xfId="11965"/>
    <cellStyle name="Normal 3 2 3 11" xfId="6465"/>
    <cellStyle name="Normal 3 2 3 2" xfId="362"/>
    <cellStyle name="Normal 3 2 3 2 10" xfId="6661"/>
    <cellStyle name="Normal 3 2 3 2 2" xfId="759"/>
    <cellStyle name="Normal 3 2 3 2 2 2" xfId="1550"/>
    <cellStyle name="Normal 3 2 3 2 2 2 2" xfId="7838"/>
    <cellStyle name="Normal 3 2 3 2 2 3" xfId="2335"/>
    <cellStyle name="Normal 3 2 3 2 2 3 2" xfId="8623"/>
    <cellStyle name="Normal 3 2 3 2 2 4" xfId="3120"/>
    <cellStyle name="Normal 3 2 3 2 2 4 2" xfId="9408"/>
    <cellStyle name="Normal 3 2 3 2 2 5" xfId="3909"/>
    <cellStyle name="Normal 3 2 3 2 2 5 2" xfId="10197"/>
    <cellStyle name="Normal 3 2 3 2 2 6" xfId="4698"/>
    <cellStyle name="Normal 3 2 3 2 2 6 2" xfId="10983"/>
    <cellStyle name="Normal 3 2 3 2 2 7" xfId="5484"/>
    <cellStyle name="Normal 3 2 3 2 2 7 2" xfId="11769"/>
    <cellStyle name="Normal 3 2 3 2 2 8" xfId="6268"/>
    <cellStyle name="Normal 3 2 3 2 2 8 2" xfId="12553"/>
    <cellStyle name="Normal 3 2 3 2 2 9" xfId="7053"/>
    <cellStyle name="Normal 3 2 3 2 3" xfId="1158"/>
    <cellStyle name="Normal 3 2 3 2 3 2" xfId="7446"/>
    <cellStyle name="Normal 3 2 3 2 4" xfId="1943"/>
    <cellStyle name="Normal 3 2 3 2 4 2" xfId="8231"/>
    <cellStyle name="Normal 3 2 3 2 5" xfId="2728"/>
    <cellStyle name="Normal 3 2 3 2 5 2" xfId="9016"/>
    <cellStyle name="Normal 3 2 3 2 6" xfId="3517"/>
    <cellStyle name="Normal 3 2 3 2 6 2" xfId="9805"/>
    <cellStyle name="Normal 3 2 3 2 7" xfId="4306"/>
    <cellStyle name="Normal 3 2 3 2 7 2" xfId="10591"/>
    <cellStyle name="Normal 3 2 3 2 8" xfId="5092"/>
    <cellStyle name="Normal 3 2 3 2 8 2" xfId="11377"/>
    <cellStyle name="Normal 3 2 3 2 9" xfId="5876"/>
    <cellStyle name="Normal 3 2 3 2 9 2" xfId="12161"/>
    <cellStyle name="Normal 3 2 3 3" xfId="563"/>
    <cellStyle name="Normal 3 2 3 3 2" xfId="1354"/>
    <cellStyle name="Normal 3 2 3 3 2 2" xfId="7642"/>
    <cellStyle name="Normal 3 2 3 3 3" xfId="2139"/>
    <cellStyle name="Normal 3 2 3 3 3 2" xfId="8427"/>
    <cellStyle name="Normal 3 2 3 3 4" xfId="2924"/>
    <cellStyle name="Normal 3 2 3 3 4 2" xfId="9212"/>
    <cellStyle name="Normal 3 2 3 3 5" xfId="3713"/>
    <cellStyle name="Normal 3 2 3 3 5 2" xfId="10001"/>
    <cellStyle name="Normal 3 2 3 3 6" xfId="4502"/>
    <cellStyle name="Normal 3 2 3 3 6 2" xfId="10787"/>
    <cellStyle name="Normal 3 2 3 3 7" xfId="5288"/>
    <cellStyle name="Normal 3 2 3 3 7 2" xfId="11573"/>
    <cellStyle name="Normal 3 2 3 3 8" xfId="6072"/>
    <cellStyle name="Normal 3 2 3 3 8 2" xfId="12357"/>
    <cellStyle name="Normal 3 2 3 3 9" xfId="6857"/>
    <cellStyle name="Normal 3 2 3 4" xfId="962"/>
    <cellStyle name="Normal 3 2 3 4 2" xfId="7250"/>
    <cellStyle name="Normal 3 2 3 5" xfId="1747"/>
    <cellStyle name="Normal 3 2 3 5 2" xfId="8035"/>
    <cellStyle name="Normal 3 2 3 6" xfId="2532"/>
    <cellStyle name="Normal 3 2 3 6 2" xfId="8820"/>
    <cellStyle name="Normal 3 2 3 7" xfId="3321"/>
    <cellStyle name="Normal 3 2 3 7 2" xfId="9609"/>
    <cellStyle name="Normal 3 2 3 8" xfId="4110"/>
    <cellStyle name="Normal 3 2 3 8 2" xfId="10395"/>
    <cellStyle name="Normal 3 2 3 9" xfId="4896"/>
    <cellStyle name="Normal 3 2 3 9 2" xfId="11181"/>
    <cellStyle name="Normal 3 2 4" xfId="194"/>
    <cellStyle name="Normal 3 2 4 10" xfId="5708"/>
    <cellStyle name="Normal 3 2 4 10 2" xfId="11993"/>
    <cellStyle name="Normal 3 2 4 11" xfId="6493"/>
    <cellStyle name="Normal 3 2 4 2" xfId="390"/>
    <cellStyle name="Normal 3 2 4 2 10" xfId="6689"/>
    <cellStyle name="Normal 3 2 4 2 2" xfId="787"/>
    <cellStyle name="Normal 3 2 4 2 2 2" xfId="1578"/>
    <cellStyle name="Normal 3 2 4 2 2 2 2" xfId="7866"/>
    <cellStyle name="Normal 3 2 4 2 2 3" xfId="2363"/>
    <cellStyle name="Normal 3 2 4 2 2 3 2" xfId="8651"/>
    <cellStyle name="Normal 3 2 4 2 2 4" xfId="3148"/>
    <cellStyle name="Normal 3 2 4 2 2 4 2" xfId="9436"/>
    <cellStyle name="Normal 3 2 4 2 2 5" xfId="3937"/>
    <cellStyle name="Normal 3 2 4 2 2 5 2" xfId="10225"/>
    <cellStyle name="Normal 3 2 4 2 2 6" xfId="4726"/>
    <cellStyle name="Normal 3 2 4 2 2 6 2" xfId="11011"/>
    <cellStyle name="Normal 3 2 4 2 2 7" xfId="5512"/>
    <cellStyle name="Normal 3 2 4 2 2 7 2" xfId="11797"/>
    <cellStyle name="Normal 3 2 4 2 2 8" xfId="6296"/>
    <cellStyle name="Normal 3 2 4 2 2 8 2" xfId="12581"/>
    <cellStyle name="Normal 3 2 4 2 2 9" xfId="7081"/>
    <cellStyle name="Normal 3 2 4 2 3" xfId="1186"/>
    <cellStyle name="Normal 3 2 4 2 3 2" xfId="7474"/>
    <cellStyle name="Normal 3 2 4 2 4" xfId="1971"/>
    <cellStyle name="Normal 3 2 4 2 4 2" xfId="8259"/>
    <cellStyle name="Normal 3 2 4 2 5" xfId="2756"/>
    <cellStyle name="Normal 3 2 4 2 5 2" xfId="9044"/>
    <cellStyle name="Normal 3 2 4 2 6" xfId="3545"/>
    <cellStyle name="Normal 3 2 4 2 6 2" xfId="9833"/>
    <cellStyle name="Normal 3 2 4 2 7" xfId="4334"/>
    <cellStyle name="Normal 3 2 4 2 7 2" xfId="10619"/>
    <cellStyle name="Normal 3 2 4 2 8" xfId="5120"/>
    <cellStyle name="Normal 3 2 4 2 8 2" xfId="11405"/>
    <cellStyle name="Normal 3 2 4 2 9" xfId="5904"/>
    <cellStyle name="Normal 3 2 4 2 9 2" xfId="12189"/>
    <cellStyle name="Normal 3 2 4 3" xfId="591"/>
    <cellStyle name="Normal 3 2 4 3 2" xfId="1382"/>
    <cellStyle name="Normal 3 2 4 3 2 2" xfId="7670"/>
    <cellStyle name="Normal 3 2 4 3 3" xfId="2167"/>
    <cellStyle name="Normal 3 2 4 3 3 2" xfId="8455"/>
    <cellStyle name="Normal 3 2 4 3 4" xfId="2952"/>
    <cellStyle name="Normal 3 2 4 3 4 2" xfId="9240"/>
    <cellStyle name="Normal 3 2 4 3 5" xfId="3741"/>
    <cellStyle name="Normal 3 2 4 3 5 2" xfId="10029"/>
    <cellStyle name="Normal 3 2 4 3 6" xfId="4530"/>
    <cellStyle name="Normal 3 2 4 3 6 2" xfId="10815"/>
    <cellStyle name="Normal 3 2 4 3 7" xfId="5316"/>
    <cellStyle name="Normal 3 2 4 3 7 2" xfId="11601"/>
    <cellStyle name="Normal 3 2 4 3 8" xfId="6100"/>
    <cellStyle name="Normal 3 2 4 3 8 2" xfId="12385"/>
    <cellStyle name="Normal 3 2 4 3 9" xfId="6885"/>
    <cellStyle name="Normal 3 2 4 4" xfId="990"/>
    <cellStyle name="Normal 3 2 4 4 2" xfId="7278"/>
    <cellStyle name="Normal 3 2 4 5" xfId="1775"/>
    <cellStyle name="Normal 3 2 4 5 2" xfId="8063"/>
    <cellStyle name="Normal 3 2 4 6" xfId="2560"/>
    <cellStyle name="Normal 3 2 4 6 2" xfId="8848"/>
    <cellStyle name="Normal 3 2 4 7" xfId="3349"/>
    <cellStyle name="Normal 3 2 4 7 2" xfId="9637"/>
    <cellStyle name="Normal 3 2 4 8" xfId="4138"/>
    <cellStyle name="Normal 3 2 4 8 2" xfId="10423"/>
    <cellStyle name="Normal 3 2 4 9" xfId="4924"/>
    <cellStyle name="Normal 3 2 4 9 2" xfId="11209"/>
    <cellStyle name="Normal 3 2 5" xfId="222"/>
    <cellStyle name="Normal 3 2 5 10" xfId="5736"/>
    <cellStyle name="Normal 3 2 5 10 2" xfId="12021"/>
    <cellStyle name="Normal 3 2 5 11" xfId="6521"/>
    <cellStyle name="Normal 3 2 5 2" xfId="418"/>
    <cellStyle name="Normal 3 2 5 2 10" xfId="6717"/>
    <cellStyle name="Normal 3 2 5 2 2" xfId="815"/>
    <cellStyle name="Normal 3 2 5 2 2 2" xfId="1606"/>
    <cellStyle name="Normal 3 2 5 2 2 2 2" xfId="7894"/>
    <cellStyle name="Normal 3 2 5 2 2 3" xfId="2391"/>
    <cellStyle name="Normal 3 2 5 2 2 3 2" xfId="8679"/>
    <cellStyle name="Normal 3 2 5 2 2 4" xfId="3176"/>
    <cellStyle name="Normal 3 2 5 2 2 4 2" xfId="9464"/>
    <cellStyle name="Normal 3 2 5 2 2 5" xfId="3965"/>
    <cellStyle name="Normal 3 2 5 2 2 5 2" xfId="10253"/>
    <cellStyle name="Normal 3 2 5 2 2 6" xfId="4754"/>
    <cellStyle name="Normal 3 2 5 2 2 6 2" xfId="11039"/>
    <cellStyle name="Normal 3 2 5 2 2 7" xfId="5540"/>
    <cellStyle name="Normal 3 2 5 2 2 7 2" xfId="11825"/>
    <cellStyle name="Normal 3 2 5 2 2 8" xfId="6324"/>
    <cellStyle name="Normal 3 2 5 2 2 8 2" xfId="12609"/>
    <cellStyle name="Normal 3 2 5 2 2 9" xfId="7109"/>
    <cellStyle name="Normal 3 2 5 2 3" xfId="1214"/>
    <cellStyle name="Normal 3 2 5 2 3 2" xfId="7502"/>
    <cellStyle name="Normal 3 2 5 2 4" xfId="1999"/>
    <cellStyle name="Normal 3 2 5 2 4 2" xfId="8287"/>
    <cellStyle name="Normal 3 2 5 2 5" xfId="2784"/>
    <cellStyle name="Normal 3 2 5 2 5 2" xfId="9072"/>
    <cellStyle name="Normal 3 2 5 2 6" xfId="3573"/>
    <cellStyle name="Normal 3 2 5 2 6 2" xfId="9861"/>
    <cellStyle name="Normal 3 2 5 2 7" xfId="4362"/>
    <cellStyle name="Normal 3 2 5 2 7 2" xfId="10647"/>
    <cellStyle name="Normal 3 2 5 2 8" xfId="5148"/>
    <cellStyle name="Normal 3 2 5 2 8 2" xfId="11433"/>
    <cellStyle name="Normal 3 2 5 2 9" xfId="5932"/>
    <cellStyle name="Normal 3 2 5 2 9 2" xfId="12217"/>
    <cellStyle name="Normal 3 2 5 3" xfId="619"/>
    <cellStyle name="Normal 3 2 5 3 2" xfId="1410"/>
    <cellStyle name="Normal 3 2 5 3 2 2" xfId="7698"/>
    <cellStyle name="Normal 3 2 5 3 3" xfId="2195"/>
    <cellStyle name="Normal 3 2 5 3 3 2" xfId="8483"/>
    <cellStyle name="Normal 3 2 5 3 4" xfId="2980"/>
    <cellStyle name="Normal 3 2 5 3 4 2" xfId="9268"/>
    <cellStyle name="Normal 3 2 5 3 5" xfId="3769"/>
    <cellStyle name="Normal 3 2 5 3 5 2" xfId="10057"/>
    <cellStyle name="Normal 3 2 5 3 6" xfId="4558"/>
    <cellStyle name="Normal 3 2 5 3 6 2" xfId="10843"/>
    <cellStyle name="Normal 3 2 5 3 7" xfId="5344"/>
    <cellStyle name="Normal 3 2 5 3 7 2" xfId="11629"/>
    <cellStyle name="Normal 3 2 5 3 8" xfId="6128"/>
    <cellStyle name="Normal 3 2 5 3 8 2" xfId="12413"/>
    <cellStyle name="Normal 3 2 5 3 9" xfId="6913"/>
    <cellStyle name="Normal 3 2 5 4" xfId="1018"/>
    <cellStyle name="Normal 3 2 5 4 2" xfId="7306"/>
    <cellStyle name="Normal 3 2 5 5" xfId="1803"/>
    <cellStyle name="Normal 3 2 5 5 2" xfId="8091"/>
    <cellStyle name="Normal 3 2 5 6" xfId="2588"/>
    <cellStyle name="Normal 3 2 5 6 2" xfId="8876"/>
    <cellStyle name="Normal 3 2 5 7" xfId="3377"/>
    <cellStyle name="Normal 3 2 5 7 2" xfId="9665"/>
    <cellStyle name="Normal 3 2 5 8" xfId="4166"/>
    <cellStyle name="Normal 3 2 5 8 2" xfId="10451"/>
    <cellStyle name="Normal 3 2 5 9" xfId="4952"/>
    <cellStyle name="Normal 3 2 5 9 2" xfId="11237"/>
    <cellStyle name="Normal 3 2 6" xfId="250"/>
    <cellStyle name="Normal 3 2 6 10" xfId="5764"/>
    <cellStyle name="Normal 3 2 6 10 2" xfId="12049"/>
    <cellStyle name="Normal 3 2 6 11" xfId="6549"/>
    <cellStyle name="Normal 3 2 6 2" xfId="446"/>
    <cellStyle name="Normal 3 2 6 2 10" xfId="6745"/>
    <cellStyle name="Normal 3 2 6 2 2" xfId="843"/>
    <cellStyle name="Normal 3 2 6 2 2 2" xfId="1634"/>
    <cellStyle name="Normal 3 2 6 2 2 2 2" xfId="7922"/>
    <cellStyle name="Normal 3 2 6 2 2 3" xfId="2419"/>
    <cellStyle name="Normal 3 2 6 2 2 3 2" xfId="8707"/>
    <cellStyle name="Normal 3 2 6 2 2 4" xfId="3204"/>
    <cellStyle name="Normal 3 2 6 2 2 4 2" xfId="9492"/>
    <cellStyle name="Normal 3 2 6 2 2 5" xfId="3993"/>
    <cellStyle name="Normal 3 2 6 2 2 5 2" xfId="10281"/>
    <cellStyle name="Normal 3 2 6 2 2 6" xfId="4782"/>
    <cellStyle name="Normal 3 2 6 2 2 6 2" xfId="11067"/>
    <cellStyle name="Normal 3 2 6 2 2 7" xfId="5568"/>
    <cellStyle name="Normal 3 2 6 2 2 7 2" xfId="11853"/>
    <cellStyle name="Normal 3 2 6 2 2 8" xfId="6352"/>
    <cellStyle name="Normal 3 2 6 2 2 8 2" xfId="12637"/>
    <cellStyle name="Normal 3 2 6 2 2 9" xfId="7137"/>
    <cellStyle name="Normal 3 2 6 2 3" xfId="1242"/>
    <cellStyle name="Normal 3 2 6 2 3 2" xfId="7530"/>
    <cellStyle name="Normal 3 2 6 2 4" xfId="2027"/>
    <cellStyle name="Normal 3 2 6 2 4 2" xfId="8315"/>
    <cellStyle name="Normal 3 2 6 2 5" xfId="2812"/>
    <cellStyle name="Normal 3 2 6 2 5 2" xfId="9100"/>
    <cellStyle name="Normal 3 2 6 2 6" xfId="3601"/>
    <cellStyle name="Normal 3 2 6 2 6 2" xfId="9889"/>
    <cellStyle name="Normal 3 2 6 2 7" xfId="4390"/>
    <cellStyle name="Normal 3 2 6 2 7 2" xfId="10675"/>
    <cellStyle name="Normal 3 2 6 2 8" xfId="5176"/>
    <cellStyle name="Normal 3 2 6 2 8 2" xfId="11461"/>
    <cellStyle name="Normal 3 2 6 2 9" xfId="5960"/>
    <cellStyle name="Normal 3 2 6 2 9 2" xfId="12245"/>
    <cellStyle name="Normal 3 2 6 3" xfId="647"/>
    <cellStyle name="Normal 3 2 6 3 2" xfId="1438"/>
    <cellStyle name="Normal 3 2 6 3 2 2" xfId="7726"/>
    <cellStyle name="Normal 3 2 6 3 3" xfId="2223"/>
    <cellStyle name="Normal 3 2 6 3 3 2" xfId="8511"/>
    <cellStyle name="Normal 3 2 6 3 4" xfId="3008"/>
    <cellStyle name="Normal 3 2 6 3 4 2" xfId="9296"/>
    <cellStyle name="Normal 3 2 6 3 5" xfId="3797"/>
    <cellStyle name="Normal 3 2 6 3 5 2" xfId="10085"/>
    <cellStyle name="Normal 3 2 6 3 6" xfId="4586"/>
    <cellStyle name="Normal 3 2 6 3 6 2" xfId="10871"/>
    <cellStyle name="Normal 3 2 6 3 7" xfId="5372"/>
    <cellStyle name="Normal 3 2 6 3 7 2" xfId="11657"/>
    <cellStyle name="Normal 3 2 6 3 8" xfId="6156"/>
    <cellStyle name="Normal 3 2 6 3 8 2" xfId="12441"/>
    <cellStyle name="Normal 3 2 6 3 9" xfId="6941"/>
    <cellStyle name="Normal 3 2 6 4" xfId="1046"/>
    <cellStyle name="Normal 3 2 6 4 2" xfId="7334"/>
    <cellStyle name="Normal 3 2 6 5" xfId="1831"/>
    <cellStyle name="Normal 3 2 6 5 2" xfId="8119"/>
    <cellStyle name="Normal 3 2 6 6" xfId="2616"/>
    <cellStyle name="Normal 3 2 6 6 2" xfId="8904"/>
    <cellStyle name="Normal 3 2 6 7" xfId="3405"/>
    <cellStyle name="Normal 3 2 6 7 2" xfId="9693"/>
    <cellStyle name="Normal 3 2 6 8" xfId="4194"/>
    <cellStyle name="Normal 3 2 6 8 2" xfId="10479"/>
    <cellStyle name="Normal 3 2 6 9" xfId="4980"/>
    <cellStyle name="Normal 3 2 6 9 2" xfId="11265"/>
    <cellStyle name="Normal 3 2 7" xfId="278"/>
    <cellStyle name="Normal 3 2 7 10" xfId="5792"/>
    <cellStyle name="Normal 3 2 7 10 2" xfId="12077"/>
    <cellStyle name="Normal 3 2 7 11" xfId="6577"/>
    <cellStyle name="Normal 3 2 7 2" xfId="474"/>
    <cellStyle name="Normal 3 2 7 2 10" xfId="6773"/>
    <cellStyle name="Normal 3 2 7 2 2" xfId="871"/>
    <cellStyle name="Normal 3 2 7 2 2 2" xfId="1662"/>
    <cellStyle name="Normal 3 2 7 2 2 2 2" xfId="7950"/>
    <cellStyle name="Normal 3 2 7 2 2 3" xfId="2447"/>
    <cellStyle name="Normal 3 2 7 2 2 3 2" xfId="8735"/>
    <cellStyle name="Normal 3 2 7 2 2 4" xfId="3232"/>
    <cellStyle name="Normal 3 2 7 2 2 4 2" xfId="9520"/>
    <cellStyle name="Normal 3 2 7 2 2 5" xfId="4021"/>
    <cellStyle name="Normal 3 2 7 2 2 5 2" xfId="10309"/>
    <cellStyle name="Normal 3 2 7 2 2 6" xfId="4810"/>
    <cellStyle name="Normal 3 2 7 2 2 6 2" xfId="11095"/>
    <cellStyle name="Normal 3 2 7 2 2 7" xfId="5596"/>
    <cellStyle name="Normal 3 2 7 2 2 7 2" xfId="11881"/>
    <cellStyle name="Normal 3 2 7 2 2 8" xfId="6380"/>
    <cellStyle name="Normal 3 2 7 2 2 8 2" xfId="12665"/>
    <cellStyle name="Normal 3 2 7 2 2 9" xfId="7165"/>
    <cellStyle name="Normal 3 2 7 2 3" xfId="1270"/>
    <cellStyle name="Normal 3 2 7 2 3 2" xfId="7558"/>
    <cellStyle name="Normal 3 2 7 2 4" xfId="2055"/>
    <cellStyle name="Normal 3 2 7 2 4 2" xfId="8343"/>
    <cellStyle name="Normal 3 2 7 2 5" xfId="2840"/>
    <cellStyle name="Normal 3 2 7 2 5 2" xfId="9128"/>
    <cellStyle name="Normal 3 2 7 2 6" xfId="3629"/>
    <cellStyle name="Normal 3 2 7 2 6 2" xfId="9917"/>
    <cellStyle name="Normal 3 2 7 2 7" xfId="4418"/>
    <cellStyle name="Normal 3 2 7 2 7 2" xfId="10703"/>
    <cellStyle name="Normal 3 2 7 2 8" xfId="5204"/>
    <cellStyle name="Normal 3 2 7 2 8 2" xfId="11489"/>
    <cellStyle name="Normal 3 2 7 2 9" xfId="5988"/>
    <cellStyle name="Normal 3 2 7 2 9 2" xfId="12273"/>
    <cellStyle name="Normal 3 2 7 3" xfId="675"/>
    <cellStyle name="Normal 3 2 7 3 2" xfId="1466"/>
    <cellStyle name="Normal 3 2 7 3 2 2" xfId="7754"/>
    <cellStyle name="Normal 3 2 7 3 3" xfId="2251"/>
    <cellStyle name="Normal 3 2 7 3 3 2" xfId="8539"/>
    <cellStyle name="Normal 3 2 7 3 4" xfId="3036"/>
    <cellStyle name="Normal 3 2 7 3 4 2" xfId="9324"/>
    <cellStyle name="Normal 3 2 7 3 5" xfId="3825"/>
    <cellStyle name="Normal 3 2 7 3 5 2" xfId="10113"/>
    <cellStyle name="Normal 3 2 7 3 6" xfId="4614"/>
    <cellStyle name="Normal 3 2 7 3 6 2" xfId="10899"/>
    <cellStyle name="Normal 3 2 7 3 7" xfId="5400"/>
    <cellStyle name="Normal 3 2 7 3 7 2" xfId="11685"/>
    <cellStyle name="Normal 3 2 7 3 8" xfId="6184"/>
    <cellStyle name="Normal 3 2 7 3 8 2" xfId="12469"/>
    <cellStyle name="Normal 3 2 7 3 9" xfId="6969"/>
    <cellStyle name="Normal 3 2 7 4" xfId="1074"/>
    <cellStyle name="Normal 3 2 7 4 2" xfId="7362"/>
    <cellStyle name="Normal 3 2 7 5" xfId="1859"/>
    <cellStyle name="Normal 3 2 7 5 2" xfId="8147"/>
    <cellStyle name="Normal 3 2 7 6" xfId="2644"/>
    <cellStyle name="Normal 3 2 7 6 2" xfId="8932"/>
    <cellStyle name="Normal 3 2 7 7" xfId="3433"/>
    <cellStyle name="Normal 3 2 7 7 2" xfId="9721"/>
    <cellStyle name="Normal 3 2 7 8" xfId="4222"/>
    <cellStyle name="Normal 3 2 7 8 2" xfId="10507"/>
    <cellStyle name="Normal 3 2 7 9" xfId="5008"/>
    <cellStyle name="Normal 3 2 7 9 2" xfId="11293"/>
    <cellStyle name="Normal 3 2 8" xfId="306"/>
    <cellStyle name="Normal 3 2 8 10" xfId="6605"/>
    <cellStyle name="Normal 3 2 8 2" xfId="703"/>
    <cellStyle name="Normal 3 2 8 2 2" xfId="1494"/>
    <cellStyle name="Normal 3 2 8 2 2 2" xfId="7782"/>
    <cellStyle name="Normal 3 2 8 2 3" xfId="2279"/>
    <cellStyle name="Normal 3 2 8 2 3 2" xfId="8567"/>
    <cellStyle name="Normal 3 2 8 2 4" xfId="3064"/>
    <cellStyle name="Normal 3 2 8 2 4 2" xfId="9352"/>
    <cellStyle name="Normal 3 2 8 2 5" xfId="3853"/>
    <cellStyle name="Normal 3 2 8 2 5 2" xfId="10141"/>
    <cellStyle name="Normal 3 2 8 2 6" xfId="4642"/>
    <cellStyle name="Normal 3 2 8 2 6 2" xfId="10927"/>
    <cellStyle name="Normal 3 2 8 2 7" xfId="5428"/>
    <cellStyle name="Normal 3 2 8 2 7 2" xfId="11713"/>
    <cellStyle name="Normal 3 2 8 2 8" xfId="6212"/>
    <cellStyle name="Normal 3 2 8 2 8 2" xfId="12497"/>
    <cellStyle name="Normal 3 2 8 2 9" xfId="6997"/>
    <cellStyle name="Normal 3 2 8 3" xfId="1102"/>
    <cellStyle name="Normal 3 2 8 3 2" xfId="7390"/>
    <cellStyle name="Normal 3 2 8 4" xfId="1887"/>
    <cellStyle name="Normal 3 2 8 4 2" xfId="8175"/>
    <cellStyle name="Normal 3 2 8 5" xfId="2672"/>
    <cellStyle name="Normal 3 2 8 5 2" xfId="8960"/>
    <cellStyle name="Normal 3 2 8 6" xfId="3461"/>
    <cellStyle name="Normal 3 2 8 6 2" xfId="9749"/>
    <cellStyle name="Normal 3 2 8 7" xfId="4250"/>
    <cellStyle name="Normal 3 2 8 7 2" xfId="10535"/>
    <cellStyle name="Normal 3 2 8 8" xfId="5036"/>
    <cellStyle name="Normal 3 2 8 8 2" xfId="11321"/>
    <cellStyle name="Normal 3 2 8 9" xfId="5820"/>
    <cellStyle name="Normal 3 2 8 9 2" xfId="12105"/>
    <cellStyle name="Normal 3 2 9" xfId="507"/>
    <cellStyle name="Normal 3 2 9 2" xfId="1298"/>
    <cellStyle name="Normal 3 2 9 2 2" xfId="7586"/>
    <cellStyle name="Normal 3 2 9 3" xfId="2083"/>
    <cellStyle name="Normal 3 2 9 3 2" xfId="8371"/>
    <cellStyle name="Normal 3 2 9 4" xfId="2868"/>
    <cellStyle name="Normal 3 2 9 4 2" xfId="9156"/>
    <cellStyle name="Normal 3 2 9 5" xfId="3657"/>
    <cellStyle name="Normal 3 2 9 5 2" xfId="9945"/>
    <cellStyle name="Normal 3 2 9 6" xfId="4446"/>
    <cellStyle name="Normal 3 2 9 6 2" xfId="10731"/>
    <cellStyle name="Normal 3 2 9 7" xfId="5232"/>
    <cellStyle name="Normal 3 2 9 7 2" xfId="11517"/>
    <cellStyle name="Normal 3 2 9 8" xfId="6016"/>
    <cellStyle name="Normal 3 2 9 8 2" xfId="12301"/>
    <cellStyle name="Normal 3 2 9 9" xfId="6801"/>
    <cellStyle name="Normal 3 3" xfId="123"/>
    <cellStyle name="Normal 3 3 10" xfId="5638"/>
    <cellStyle name="Normal 3 3 10 2" xfId="11923"/>
    <cellStyle name="Normal 3 3 11" xfId="6423"/>
    <cellStyle name="Normal 3 3 2" xfId="320"/>
    <cellStyle name="Normal 3 3 2 10" xfId="6619"/>
    <cellStyle name="Normal 3 3 2 2" xfId="717"/>
    <cellStyle name="Normal 3 3 2 2 2" xfId="1508"/>
    <cellStyle name="Normal 3 3 2 2 2 2" xfId="7796"/>
    <cellStyle name="Normal 3 3 2 2 3" xfId="2293"/>
    <cellStyle name="Normal 3 3 2 2 3 2" xfId="8581"/>
    <cellStyle name="Normal 3 3 2 2 4" xfId="3078"/>
    <cellStyle name="Normal 3 3 2 2 4 2" xfId="9366"/>
    <cellStyle name="Normal 3 3 2 2 5" xfId="3867"/>
    <cellStyle name="Normal 3 3 2 2 5 2" xfId="10155"/>
    <cellStyle name="Normal 3 3 2 2 6" xfId="4656"/>
    <cellStyle name="Normal 3 3 2 2 6 2" xfId="10941"/>
    <cellStyle name="Normal 3 3 2 2 7" xfId="5442"/>
    <cellStyle name="Normal 3 3 2 2 7 2" xfId="11727"/>
    <cellStyle name="Normal 3 3 2 2 8" xfId="6226"/>
    <cellStyle name="Normal 3 3 2 2 8 2" xfId="12511"/>
    <cellStyle name="Normal 3 3 2 2 9" xfId="7011"/>
    <cellStyle name="Normal 3 3 2 3" xfId="1116"/>
    <cellStyle name="Normal 3 3 2 3 2" xfId="7404"/>
    <cellStyle name="Normal 3 3 2 4" xfId="1901"/>
    <cellStyle name="Normal 3 3 2 4 2" xfId="8189"/>
    <cellStyle name="Normal 3 3 2 5" xfId="2686"/>
    <cellStyle name="Normal 3 3 2 5 2" xfId="8974"/>
    <cellStyle name="Normal 3 3 2 6" xfId="3475"/>
    <cellStyle name="Normal 3 3 2 6 2" xfId="9763"/>
    <cellStyle name="Normal 3 3 2 7" xfId="4264"/>
    <cellStyle name="Normal 3 3 2 7 2" xfId="10549"/>
    <cellStyle name="Normal 3 3 2 8" xfId="5050"/>
    <cellStyle name="Normal 3 3 2 8 2" xfId="11335"/>
    <cellStyle name="Normal 3 3 2 9" xfId="5834"/>
    <cellStyle name="Normal 3 3 2 9 2" xfId="12119"/>
    <cellStyle name="Normal 3 3 3" xfId="521"/>
    <cellStyle name="Normal 3 3 3 2" xfId="1312"/>
    <cellStyle name="Normal 3 3 3 2 2" xfId="7600"/>
    <cellStyle name="Normal 3 3 3 3" xfId="2097"/>
    <cellStyle name="Normal 3 3 3 3 2" xfId="8385"/>
    <cellStyle name="Normal 3 3 3 4" xfId="2882"/>
    <cellStyle name="Normal 3 3 3 4 2" xfId="9170"/>
    <cellStyle name="Normal 3 3 3 5" xfId="3671"/>
    <cellStyle name="Normal 3 3 3 5 2" xfId="9959"/>
    <cellStyle name="Normal 3 3 3 6" xfId="4460"/>
    <cellStyle name="Normal 3 3 3 6 2" xfId="10745"/>
    <cellStyle name="Normal 3 3 3 7" xfId="5246"/>
    <cellStyle name="Normal 3 3 3 7 2" xfId="11531"/>
    <cellStyle name="Normal 3 3 3 8" xfId="6030"/>
    <cellStyle name="Normal 3 3 3 8 2" xfId="12315"/>
    <cellStyle name="Normal 3 3 3 9" xfId="6815"/>
    <cellStyle name="Normal 3 3 4" xfId="920"/>
    <cellStyle name="Normal 3 3 4 2" xfId="7208"/>
    <cellStyle name="Normal 3 3 5" xfId="1705"/>
    <cellStyle name="Normal 3 3 5 2" xfId="7993"/>
    <cellStyle name="Normal 3 3 6" xfId="2490"/>
    <cellStyle name="Normal 3 3 6 2" xfId="8778"/>
    <cellStyle name="Normal 3 3 7" xfId="3279"/>
    <cellStyle name="Normal 3 3 7 2" xfId="9567"/>
    <cellStyle name="Normal 3 3 8" xfId="4068"/>
    <cellStyle name="Normal 3 3 8 2" xfId="10353"/>
    <cellStyle name="Normal 3 3 9" xfId="4854"/>
    <cellStyle name="Normal 3 3 9 2" xfId="11139"/>
    <cellStyle name="Normal 3 4" xfId="152"/>
    <cellStyle name="Normal 3 4 10" xfId="5666"/>
    <cellStyle name="Normal 3 4 10 2" xfId="11951"/>
    <cellStyle name="Normal 3 4 11" xfId="6451"/>
    <cellStyle name="Normal 3 4 2" xfId="348"/>
    <cellStyle name="Normal 3 4 2 10" xfId="6647"/>
    <cellStyle name="Normal 3 4 2 2" xfId="745"/>
    <cellStyle name="Normal 3 4 2 2 2" xfId="1536"/>
    <cellStyle name="Normal 3 4 2 2 2 2" xfId="7824"/>
    <cellStyle name="Normal 3 4 2 2 3" xfId="2321"/>
    <cellStyle name="Normal 3 4 2 2 3 2" xfId="8609"/>
    <cellStyle name="Normal 3 4 2 2 4" xfId="3106"/>
    <cellStyle name="Normal 3 4 2 2 4 2" xfId="9394"/>
    <cellStyle name="Normal 3 4 2 2 5" xfId="3895"/>
    <cellStyle name="Normal 3 4 2 2 5 2" xfId="10183"/>
    <cellStyle name="Normal 3 4 2 2 6" xfId="4684"/>
    <cellStyle name="Normal 3 4 2 2 6 2" xfId="10969"/>
    <cellStyle name="Normal 3 4 2 2 7" xfId="5470"/>
    <cellStyle name="Normal 3 4 2 2 7 2" xfId="11755"/>
    <cellStyle name="Normal 3 4 2 2 8" xfId="6254"/>
    <cellStyle name="Normal 3 4 2 2 8 2" xfId="12539"/>
    <cellStyle name="Normal 3 4 2 2 9" xfId="7039"/>
    <cellStyle name="Normal 3 4 2 3" xfId="1144"/>
    <cellStyle name="Normal 3 4 2 3 2" xfId="7432"/>
    <cellStyle name="Normal 3 4 2 4" xfId="1929"/>
    <cellStyle name="Normal 3 4 2 4 2" xfId="8217"/>
    <cellStyle name="Normal 3 4 2 5" xfId="2714"/>
    <cellStyle name="Normal 3 4 2 5 2" xfId="9002"/>
    <cellStyle name="Normal 3 4 2 6" xfId="3503"/>
    <cellStyle name="Normal 3 4 2 6 2" xfId="9791"/>
    <cellStyle name="Normal 3 4 2 7" xfId="4292"/>
    <cellStyle name="Normal 3 4 2 7 2" xfId="10577"/>
    <cellStyle name="Normal 3 4 2 8" xfId="5078"/>
    <cellStyle name="Normal 3 4 2 8 2" xfId="11363"/>
    <cellStyle name="Normal 3 4 2 9" xfId="5862"/>
    <cellStyle name="Normal 3 4 2 9 2" xfId="12147"/>
    <cellStyle name="Normal 3 4 3" xfId="549"/>
    <cellStyle name="Normal 3 4 3 2" xfId="1340"/>
    <cellStyle name="Normal 3 4 3 2 2" xfId="7628"/>
    <cellStyle name="Normal 3 4 3 3" xfId="2125"/>
    <cellStyle name="Normal 3 4 3 3 2" xfId="8413"/>
    <cellStyle name="Normal 3 4 3 4" xfId="2910"/>
    <cellStyle name="Normal 3 4 3 4 2" xfId="9198"/>
    <cellStyle name="Normal 3 4 3 5" xfId="3699"/>
    <cellStyle name="Normal 3 4 3 5 2" xfId="9987"/>
    <cellStyle name="Normal 3 4 3 6" xfId="4488"/>
    <cellStyle name="Normal 3 4 3 6 2" xfId="10773"/>
    <cellStyle name="Normal 3 4 3 7" xfId="5274"/>
    <cellStyle name="Normal 3 4 3 7 2" xfId="11559"/>
    <cellStyle name="Normal 3 4 3 8" xfId="6058"/>
    <cellStyle name="Normal 3 4 3 8 2" xfId="12343"/>
    <cellStyle name="Normal 3 4 3 9" xfId="6843"/>
    <cellStyle name="Normal 3 4 4" xfId="948"/>
    <cellStyle name="Normal 3 4 4 2" xfId="7236"/>
    <cellStyle name="Normal 3 4 5" xfId="1733"/>
    <cellStyle name="Normal 3 4 5 2" xfId="8021"/>
    <cellStyle name="Normal 3 4 6" xfId="2518"/>
    <cellStyle name="Normal 3 4 6 2" xfId="8806"/>
    <cellStyle name="Normal 3 4 7" xfId="3307"/>
    <cellStyle name="Normal 3 4 7 2" xfId="9595"/>
    <cellStyle name="Normal 3 4 8" xfId="4096"/>
    <cellStyle name="Normal 3 4 8 2" xfId="10381"/>
    <cellStyle name="Normal 3 4 9" xfId="4882"/>
    <cellStyle name="Normal 3 4 9 2" xfId="11167"/>
    <cellStyle name="Normal 3 5" xfId="180"/>
    <cellStyle name="Normal 3 5 10" xfId="5694"/>
    <cellStyle name="Normal 3 5 10 2" xfId="11979"/>
    <cellStyle name="Normal 3 5 11" xfId="6479"/>
    <cellStyle name="Normal 3 5 2" xfId="376"/>
    <cellStyle name="Normal 3 5 2 10" xfId="6675"/>
    <cellStyle name="Normal 3 5 2 2" xfId="773"/>
    <cellStyle name="Normal 3 5 2 2 2" xfId="1564"/>
    <cellStyle name="Normal 3 5 2 2 2 2" xfId="7852"/>
    <cellStyle name="Normal 3 5 2 2 3" xfId="2349"/>
    <cellStyle name="Normal 3 5 2 2 3 2" xfId="8637"/>
    <cellStyle name="Normal 3 5 2 2 4" xfId="3134"/>
    <cellStyle name="Normal 3 5 2 2 4 2" xfId="9422"/>
    <cellStyle name="Normal 3 5 2 2 5" xfId="3923"/>
    <cellStyle name="Normal 3 5 2 2 5 2" xfId="10211"/>
    <cellStyle name="Normal 3 5 2 2 6" xfId="4712"/>
    <cellStyle name="Normal 3 5 2 2 6 2" xfId="10997"/>
    <cellStyle name="Normal 3 5 2 2 7" xfId="5498"/>
    <cellStyle name="Normal 3 5 2 2 7 2" xfId="11783"/>
    <cellStyle name="Normal 3 5 2 2 8" xfId="6282"/>
    <cellStyle name="Normal 3 5 2 2 8 2" xfId="12567"/>
    <cellStyle name="Normal 3 5 2 2 9" xfId="7067"/>
    <cellStyle name="Normal 3 5 2 3" xfId="1172"/>
    <cellStyle name="Normal 3 5 2 3 2" xfId="7460"/>
    <cellStyle name="Normal 3 5 2 4" xfId="1957"/>
    <cellStyle name="Normal 3 5 2 4 2" xfId="8245"/>
    <cellStyle name="Normal 3 5 2 5" xfId="2742"/>
    <cellStyle name="Normal 3 5 2 5 2" xfId="9030"/>
    <cellStyle name="Normal 3 5 2 6" xfId="3531"/>
    <cellStyle name="Normal 3 5 2 6 2" xfId="9819"/>
    <cellStyle name="Normal 3 5 2 7" xfId="4320"/>
    <cellStyle name="Normal 3 5 2 7 2" xfId="10605"/>
    <cellStyle name="Normal 3 5 2 8" xfId="5106"/>
    <cellStyle name="Normal 3 5 2 8 2" xfId="11391"/>
    <cellStyle name="Normal 3 5 2 9" xfId="5890"/>
    <cellStyle name="Normal 3 5 2 9 2" xfId="12175"/>
    <cellStyle name="Normal 3 5 3" xfId="577"/>
    <cellStyle name="Normal 3 5 3 2" xfId="1368"/>
    <cellStyle name="Normal 3 5 3 2 2" xfId="7656"/>
    <cellStyle name="Normal 3 5 3 3" xfId="2153"/>
    <cellStyle name="Normal 3 5 3 3 2" xfId="8441"/>
    <cellStyle name="Normal 3 5 3 4" xfId="2938"/>
    <cellStyle name="Normal 3 5 3 4 2" xfId="9226"/>
    <cellStyle name="Normal 3 5 3 5" xfId="3727"/>
    <cellStyle name="Normal 3 5 3 5 2" xfId="10015"/>
    <cellStyle name="Normal 3 5 3 6" xfId="4516"/>
    <cellStyle name="Normal 3 5 3 6 2" xfId="10801"/>
    <cellStyle name="Normal 3 5 3 7" xfId="5302"/>
    <cellStyle name="Normal 3 5 3 7 2" xfId="11587"/>
    <cellStyle name="Normal 3 5 3 8" xfId="6086"/>
    <cellStyle name="Normal 3 5 3 8 2" xfId="12371"/>
    <cellStyle name="Normal 3 5 3 9" xfId="6871"/>
    <cellStyle name="Normal 3 5 4" xfId="976"/>
    <cellStyle name="Normal 3 5 4 2" xfId="7264"/>
    <cellStyle name="Normal 3 5 5" xfId="1761"/>
    <cellStyle name="Normal 3 5 5 2" xfId="8049"/>
    <cellStyle name="Normal 3 5 6" xfId="2546"/>
    <cellStyle name="Normal 3 5 6 2" xfId="8834"/>
    <cellStyle name="Normal 3 5 7" xfId="3335"/>
    <cellStyle name="Normal 3 5 7 2" xfId="9623"/>
    <cellStyle name="Normal 3 5 8" xfId="4124"/>
    <cellStyle name="Normal 3 5 8 2" xfId="10409"/>
    <cellStyle name="Normal 3 5 9" xfId="4910"/>
    <cellStyle name="Normal 3 5 9 2" xfId="11195"/>
    <cellStyle name="Normal 3 6" xfId="208"/>
    <cellStyle name="Normal 3 6 10" xfId="5722"/>
    <cellStyle name="Normal 3 6 10 2" xfId="12007"/>
    <cellStyle name="Normal 3 6 11" xfId="6507"/>
    <cellStyle name="Normal 3 6 2" xfId="404"/>
    <cellStyle name="Normal 3 6 2 10" xfId="6703"/>
    <cellStyle name="Normal 3 6 2 2" xfId="801"/>
    <cellStyle name="Normal 3 6 2 2 2" xfId="1592"/>
    <cellStyle name="Normal 3 6 2 2 2 2" xfId="7880"/>
    <cellStyle name="Normal 3 6 2 2 3" xfId="2377"/>
    <cellStyle name="Normal 3 6 2 2 3 2" xfId="8665"/>
    <cellStyle name="Normal 3 6 2 2 4" xfId="3162"/>
    <cellStyle name="Normal 3 6 2 2 4 2" xfId="9450"/>
    <cellStyle name="Normal 3 6 2 2 5" xfId="3951"/>
    <cellStyle name="Normal 3 6 2 2 5 2" xfId="10239"/>
    <cellStyle name="Normal 3 6 2 2 6" xfId="4740"/>
    <cellStyle name="Normal 3 6 2 2 6 2" xfId="11025"/>
    <cellStyle name="Normal 3 6 2 2 7" xfId="5526"/>
    <cellStyle name="Normal 3 6 2 2 7 2" xfId="11811"/>
    <cellStyle name="Normal 3 6 2 2 8" xfId="6310"/>
    <cellStyle name="Normal 3 6 2 2 8 2" xfId="12595"/>
    <cellStyle name="Normal 3 6 2 2 9" xfId="7095"/>
    <cellStyle name="Normal 3 6 2 3" xfId="1200"/>
    <cellStyle name="Normal 3 6 2 3 2" xfId="7488"/>
    <cellStyle name="Normal 3 6 2 4" xfId="1985"/>
    <cellStyle name="Normal 3 6 2 4 2" xfId="8273"/>
    <cellStyle name="Normal 3 6 2 5" xfId="2770"/>
    <cellStyle name="Normal 3 6 2 5 2" xfId="9058"/>
    <cellStyle name="Normal 3 6 2 6" xfId="3559"/>
    <cellStyle name="Normal 3 6 2 6 2" xfId="9847"/>
    <cellStyle name="Normal 3 6 2 7" xfId="4348"/>
    <cellStyle name="Normal 3 6 2 7 2" xfId="10633"/>
    <cellStyle name="Normal 3 6 2 8" xfId="5134"/>
    <cellStyle name="Normal 3 6 2 8 2" xfId="11419"/>
    <cellStyle name="Normal 3 6 2 9" xfId="5918"/>
    <cellStyle name="Normal 3 6 2 9 2" xfId="12203"/>
    <cellStyle name="Normal 3 6 3" xfId="605"/>
    <cellStyle name="Normal 3 6 3 2" xfId="1396"/>
    <cellStyle name="Normal 3 6 3 2 2" xfId="7684"/>
    <cellStyle name="Normal 3 6 3 3" xfId="2181"/>
    <cellStyle name="Normal 3 6 3 3 2" xfId="8469"/>
    <cellStyle name="Normal 3 6 3 4" xfId="2966"/>
    <cellStyle name="Normal 3 6 3 4 2" xfId="9254"/>
    <cellStyle name="Normal 3 6 3 5" xfId="3755"/>
    <cellStyle name="Normal 3 6 3 5 2" xfId="10043"/>
    <cellStyle name="Normal 3 6 3 6" xfId="4544"/>
    <cellStyle name="Normal 3 6 3 6 2" xfId="10829"/>
    <cellStyle name="Normal 3 6 3 7" xfId="5330"/>
    <cellStyle name="Normal 3 6 3 7 2" xfId="11615"/>
    <cellStyle name="Normal 3 6 3 8" xfId="6114"/>
    <cellStyle name="Normal 3 6 3 8 2" xfId="12399"/>
    <cellStyle name="Normal 3 6 3 9" xfId="6899"/>
    <cellStyle name="Normal 3 6 4" xfId="1004"/>
    <cellStyle name="Normal 3 6 4 2" xfId="7292"/>
    <cellStyle name="Normal 3 6 5" xfId="1789"/>
    <cellStyle name="Normal 3 6 5 2" xfId="8077"/>
    <cellStyle name="Normal 3 6 6" xfId="2574"/>
    <cellStyle name="Normal 3 6 6 2" xfId="8862"/>
    <cellStyle name="Normal 3 6 7" xfId="3363"/>
    <cellStyle name="Normal 3 6 7 2" xfId="9651"/>
    <cellStyle name="Normal 3 6 8" xfId="4152"/>
    <cellStyle name="Normal 3 6 8 2" xfId="10437"/>
    <cellStyle name="Normal 3 6 9" xfId="4938"/>
    <cellStyle name="Normal 3 6 9 2" xfId="11223"/>
    <cellStyle name="Normal 3 7" xfId="236"/>
    <cellStyle name="Normal 3 7 10" xfId="5750"/>
    <cellStyle name="Normal 3 7 10 2" xfId="12035"/>
    <cellStyle name="Normal 3 7 11" xfId="6535"/>
    <cellStyle name="Normal 3 7 2" xfId="432"/>
    <cellStyle name="Normal 3 7 2 10" xfId="6731"/>
    <cellStyle name="Normal 3 7 2 2" xfId="829"/>
    <cellStyle name="Normal 3 7 2 2 2" xfId="1620"/>
    <cellStyle name="Normal 3 7 2 2 2 2" xfId="7908"/>
    <cellStyle name="Normal 3 7 2 2 3" xfId="2405"/>
    <cellStyle name="Normal 3 7 2 2 3 2" xfId="8693"/>
    <cellStyle name="Normal 3 7 2 2 4" xfId="3190"/>
    <cellStyle name="Normal 3 7 2 2 4 2" xfId="9478"/>
    <cellStyle name="Normal 3 7 2 2 5" xfId="3979"/>
    <cellStyle name="Normal 3 7 2 2 5 2" xfId="10267"/>
    <cellStyle name="Normal 3 7 2 2 6" xfId="4768"/>
    <cellStyle name="Normal 3 7 2 2 6 2" xfId="11053"/>
    <cellStyle name="Normal 3 7 2 2 7" xfId="5554"/>
    <cellStyle name="Normal 3 7 2 2 7 2" xfId="11839"/>
    <cellStyle name="Normal 3 7 2 2 8" xfId="6338"/>
    <cellStyle name="Normal 3 7 2 2 8 2" xfId="12623"/>
    <cellStyle name="Normal 3 7 2 2 9" xfId="7123"/>
    <cellStyle name="Normal 3 7 2 3" xfId="1228"/>
    <cellStyle name="Normal 3 7 2 3 2" xfId="7516"/>
    <cellStyle name="Normal 3 7 2 4" xfId="2013"/>
    <cellStyle name="Normal 3 7 2 4 2" xfId="8301"/>
    <cellStyle name="Normal 3 7 2 5" xfId="2798"/>
    <cellStyle name="Normal 3 7 2 5 2" xfId="9086"/>
    <cellStyle name="Normal 3 7 2 6" xfId="3587"/>
    <cellStyle name="Normal 3 7 2 6 2" xfId="9875"/>
    <cellStyle name="Normal 3 7 2 7" xfId="4376"/>
    <cellStyle name="Normal 3 7 2 7 2" xfId="10661"/>
    <cellStyle name="Normal 3 7 2 8" xfId="5162"/>
    <cellStyle name="Normal 3 7 2 8 2" xfId="11447"/>
    <cellStyle name="Normal 3 7 2 9" xfId="5946"/>
    <cellStyle name="Normal 3 7 2 9 2" xfId="12231"/>
    <cellStyle name="Normal 3 7 3" xfId="633"/>
    <cellStyle name="Normal 3 7 3 2" xfId="1424"/>
    <cellStyle name="Normal 3 7 3 2 2" xfId="7712"/>
    <cellStyle name="Normal 3 7 3 3" xfId="2209"/>
    <cellStyle name="Normal 3 7 3 3 2" xfId="8497"/>
    <cellStyle name="Normal 3 7 3 4" xfId="2994"/>
    <cellStyle name="Normal 3 7 3 4 2" xfId="9282"/>
    <cellStyle name="Normal 3 7 3 5" xfId="3783"/>
    <cellStyle name="Normal 3 7 3 5 2" xfId="10071"/>
    <cellStyle name="Normal 3 7 3 6" xfId="4572"/>
    <cellStyle name="Normal 3 7 3 6 2" xfId="10857"/>
    <cellStyle name="Normal 3 7 3 7" xfId="5358"/>
    <cellStyle name="Normal 3 7 3 7 2" xfId="11643"/>
    <cellStyle name="Normal 3 7 3 8" xfId="6142"/>
    <cellStyle name="Normal 3 7 3 8 2" xfId="12427"/>
    <cellStyle name="Normal 3 7 3 9" xfId="6927"/>
    <cellStyle name="Normal 3 7 4" xfId="1032"/>
    <cellStyle name="Normal 3 7 4 2" xfId="7320"/>
    <cellStyle name="Normal 3 7 5" xfId="1817"/>
    <cellStyle name="Normal 3 7 5 2" xfId="8105"/>
    <cellStyle name="Normal 3 7 6" xfId="2602"/>
    <cellStyle name="Normal 3 7 6 2" xfId="8890"/>
    <cellStyle name="Normal 3 7 7" xfId="3391"/>
    <cellStyle name="Normal 3 7 7 2" xfId="9679"/>
    <cellStyle name="Normal 3 7 8" xfId="4180"/>
    <cellStyle name="Normal 3 7 8 2" xfId="10465"/>
    <cellStyle name="Normal 3 7 9" xfId="4966"/>
    <cellStyle name="Normal 3 7 9 2" xfId="11251"/>
    <cellStyle name="Normal 3 8" xfId="264"/>
    <cellStyle name="Normal 3 8 10" xfId="5778"/>
    <cellStyle name="Normal 3 8 10 2" xfId="12063"/>
    <cellStyle name="Normal 3 8 11" xfId="6563"/>
    <cellStyle name="Normal 3 8 2" xfId="460"/>
    <cellStyle name="Normal 3 8 2 10" xfId="6759"/>
    <cellStyle name="Normal 3 8 2 2" xfId="857"/>
    <cellStyle name="Normal 3 8 2 2 2" xfId="1648"/>
    <cellStyle name="Normal 3 8 2 2 2 2" xfId="7936"/>
    <cellStyle name="Normal 3 8 2 2 3" xfId="2433"/>
    <cellStyle name="Normal 3 8 2 2 3 2" xfId="8721"/>
    <cellStyle name="Normal 3 8 2 2 4" xfId="3218"/>
    <cellStyle name="Normal 3 8 2 2 4 2" xfId="9506"/>
    <cellStyle name="Normal 3 8 2 2 5" xfId="4007"/>
    <cellStyle name="Normal 3 8 2 2 5 2" xfId="10295"/>
    <cellStyle name="Normal 3 8 2 2 6" xfId="4796"/>
    <cellStyle name="Normal 3 8 2 2 6 2" xfId="11081"/>
    <cellStyle name="Normal 3 8 2 2 7" xfId="5582"/>
    <cellStyle name="Normal 3 8 2 2 7 2" xfId="11867"/>
    <cellStyle name="Normal 3 8 2 2 8" xfId="6366"/>
    <cellStyle name="Normal 3 8 2 2 8 2" xfId="12651"/>
    <cellStyle name="Normal 3 8 2 2 9" xfId="7151"/>
    <cellStyle name="Normal 3 8 2 3" xfId="1256"/>
    <cellStyle name="Normal 3 8 2 3 2" xfId="7544"/>
    <cellStyle name="Normal 3 8 2 4" xfId="2041"/>
    <cellStyle name="Normal 3 8 2 4 2" xfId="8329"/>
    <cellStyle name="Normal 3 8 2 5" xfId="2826"/>
    <cellStyle name="Normal 3 8 2 5 2" xfId="9114"/>
    <cellStyle name="Normal 3 8 2 6" xfId="3615"/>
    <cellStyle name="Normal 3 8 2 6 2" xfId="9903"/>
    <cellStyle name="Normal 3 8 2 7" xfId="4404"/>
    <cellStyle name="Normal 3 8 2 7 2" xfId="10689"/>
    <cellStyle name="Normal 3 8 2 8" xfId="5190"/>
    <cellStyle name="Normal 3 8 2 8 2" xfId="11475"/>
    <cellStyle name="Normal 3 8 2 9" xfId="5974"/>
    <cellStyle name="Normal 3 8 2 9 2" xfId="12259"/>
    <cellStyle name="Normal 3 8 3" xfId="661"/>
    <cellStyle name="Normal 3 8 3 2" xfId="1452"/>
    <cellStyle name="Normal 3 8 3 2 2" xfId="7740"/>
    <cellStyle name="Normal 3 8 3 3" xfId="2237"/>
    <cellStyle name="Normal 3 8 3 3 2" xfId="8525"/>
    <cellStyle name="Normal 3 8 3 4" xfId="3022"/>
    <cellStyle name="Normal 3 8 3 4 2" xfId="9310"/>
    <cellStyle name="Normal 3 8 3 5" xfId="3811"/>
    <cellStyle name="Normal 3 8 3 5 2" xfId="10099"/>
    <cellStyle name="Normal 3 8 3 6" xfId="4600"/>
    <cellStyle name="Normal 3 8 3 6 2" xfId="10885"/>
    <cellStyle name="Normal 3 8 3 7" xfId="5386"/>
    <cellStyle name="Normal 3 8 3 7 2" xfId="11671"/>
    <cellStyle name="Normal 3 8 3 8" xfId="6170"/>
    <cellStyle name="Normal 3 8 3 8 2" xfId="12455"/>
    <cellStyle name="Normal 3 8 3 9" xfId="6955"/>
    <cellStyle name="Normal 3 8 4" xfId="1060"/>
    <cellStyle name="Normal 3 8 4 2" xfId="7348"/>
    <cellStyle name="Normal 3 8 5" xfId="1845"/>
    <cellStyle name="Normal 3 8 5 2" xfId="8133"/>
    <cellStyle name="Normal 3 8 6" xfId="2630"/>
    <cellStyle name="Normal 3 8 6 2" xfId="8918"/>
    <cellStyle name="Normal 3 8 7" xfId="3419"/>
    <cellStyle name="Normal 3 8 7 2" xfId="9707"/>
    <cellStyle name="Normal 3 8 8" xfId="4208"/>
    <cellStyle name="Normal 3 8 8 2" xfId="10493"/>
    <cellStyle name="Normal 3 8 9" xfId="4994"/>
    <cellStyle name="Normal 3 8 9 2" xfId="11279"/>
    <cellStyle name="Normal 3 9" xfId="292"/>
    <cellStyle name="Normal 3 9 10" xfId="6591"/>
    <cellStyle name="Normal 3 9 2" xfId="689"/>
    <cellStyle name="Normal 3 9 2 2" xfId="1480"/>
    <cellStyle name="Normal 3 9 2 2 2" xfId="7768"/>
    <cellStyle name="Normal 3 9 2 3" xfId="2265"/>
    <cellStyle name="Normal 3 9 2 3 2" xfId="8553"/>
    <cellStyle name="Normal 3 9 2 4" xfId="3050"/>
    <cellStyle name="Normal 3 9 2 4 2" xfId="9338"/>
    <cellStyle name="Normal 3 9 2 5" xfId="3839"/>
    <cellStyle name="Normal 3 9 2 5 2" xfId="10127"/>
    <cellStyle name="Normal 3 9 2 6" xfId="4628"/>
    <cellStyle name="Normal 3 9 2 6 2" xfId="10913"/>
    <cellStyle name="Normal 3 9 2 7" xfId="5414"/>
    <cellStyle name="Normal 3 9 2 7 2" xfId="11699"/>
    <cellStyle name="Normal 3 9 2 8" xfId="6198"/>
    <cellStyle name="Normal 3 9 2 8 2" xfId="12483"/>
    <cellStyle name="Normal 3 9 2 9" xfId="6983"/>
    <cellStyle name="Normal 3 9 3" xfId="1088"/>
    <cellStyle name="Normal 3 9 3 2" xfId="7376"/>
    <cellStyle name="Normal 3 9 4" xfId="1873"/>
    <cellStyle name="Normal 3 9 4 2" xfId="8161"/>
    <cellStyle name="Normal 3 9 5" xfId="2658"/>
    <cellStyle name="Normal 3 9 5 2" xfId="8946"/>
    <cellStyle name="Normal 3 9 6" xfId="3447"/>
    <cellStyle name="Normal 3 9 6 2" xfId="9735"/>
    <cellStyle name="Normal 3 9 7" xfId="4236"/>
    <cellStyle name="Normal 3 9 7 2" xfId="10521"/>
    <cellStyle name="Normal 3 9 8" xfId="5022"/>
    <cellStyle name="Normal 3 9 8 2" xfId="11307"/>
    <cellStyle name="Normal 3 9 9" xfId="5806"/>
    <cellStyle name="Normal 3 9 9 2" xfId="12091"/>
    <cellStyle name="Normal 4" xfId="109"/>
    <cellStyle name="Normal 5" xfId="89"/>
    <cellStyle name="Normal 6" xfId="477"/>
    <cellStyle name="Normal 7" xfId="93"/>
    <cellStyle name="Normal 8" xfId="873"/>
    <cellStyle name="Normal 9" xfId="876"/>
    <cellStyle name="Normal_Feuil1" xfId="69"/>
    <cellStyle name="Normal_Feuil4" xfId="70"/>
    <cellStyle name="Pourcentage 2" xfId="71"/>
    <cellStyle name="Pourcentage 3" xfId="475"/>
    <cellStyle name="Pourcentage 4" xfId="3236"/>
    <cellStyle name="Pourcentage 4 2" xfId="9524"/>
    <cellStyle name="Satisfaisant" xfId="72" builtinId="26" customBuiltin="1"/>
    <cellStyle name="Satisfaisant 2" xfId="73"/>
    <cellStyle name="Sortie" xfId="74" builtinId="21" customBuiltin="1"/>
    <cellStyle name="Sortie 2" xfId="75"/>
    <cellStyle name="Texte explicatif" xfId="76" builtinId="53" customBuiltin="1"/>
    <cellStyle name="Texte explicatif 2" xfId="77"/>
    <cellStyle name="Texte explicatif 3" xfId="874"/>
    <cellStyle name="Titre" xfId="78" builtinId="15" customBuiltin="1"/>
    <cellStyle name="Titre 1" xfId="4026" builtinId="16" customBuiltin="1"/>
    <cellStyle name="Titre 1 2" xfId="80"/>
    <cellStyle name="Titre 2" xfId="79" builtinId="17" customBuiltin="1"/>
    <cellStyle name="Titre 2 2" xfId="81"/>
    <cellStyle name="Titre 3" xfId="476" builtinId="18" customBuiltin="1"/>
    <cellStyle name="Titre 3 2" xfId="82"/>
    <cellStyle name="Titre 4" xfId="83" builtinId="19" customBuiltin="1"/>
    <cellStyle name="Titre 4 2" xfId="84"/>
    <cellStyle name="Total" xfId="85" builtinId="25" customBuiltin="1"/>
    <cellStyle name="Total 2" xfId="86"/>
    <cellStyle name="Vérification" xfId="87" builtinId="23" customBuiltin="1"/>
    <cellStyle name="Vérification 2" xfId="88"/>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7434"/>
      <color rgb="FFCCFFCC"/>
      <color rgb="FF007A37"/>
      <color rgb="FF009242"/>
      <color rgb="FF008E40"/>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Microsoft%20Excel.app\Users\frederic.lopez\Documents\Maquettes%20r&#233;gionales\PAAHEH\PanoFrance2020_ARS_FINESS%20-%20Ctl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ORAMA 2019"/>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ees.solidarites-sante.gouv.fr/sites/default/files/pano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3"/>
  <sheetViews>
    <sheetView tabSelected="1" zoomScale="110" zoomScaleNormal="110" workbookViewId="0">
      <pane xSplit="1" topLeftCell="G1" activePane="topRight" state="frozen"/>
      <selection pane="topRight" activeCell="L17" sqref="L17"/>
    </sheetView>
  </sheetViews>
  <sheetFormatPr baseColWidth="10" defaultRowHeight="11.25" x14ac:dyDescent="0.2"/>
  <cols>
    <col min="1" max="1" width="111.5" style="3" customWidth="1"/>
    <col min="2" max="11" width="12" style="1"/>
    <col min="12" max="12" width="13.1640625" style="1" customWidth="1"/>
    <col min="13" max="13" width="16.6640625" style="1" customWidth="1"/>
    <col min="14" max="14" width="12" style="1"/>
    <col min="15" max="15" width="13.5" style="1" customWidth="1"/>
    <col min="16" max="16" width="14.33203125" style="1" customWidth="1"/>
  </cols>
  <sheetData>
    <row r="1" spans="1:16" ht="12.75" x14ac:dyDescent="0.15">
      <c r="A1" s="15" t="s">
        <v>614</v>
      </c>
      <c r="B1" s="4"/>
      <c r="C1" s="4"/>
      <c r="D1" s="4"/>
      <c r="E1" s="4"/>
      <c r="F1" s="4"/>
      <c r="G1" s="4"/>
      <c r="H1" s="4"/>
      <c r="I1" s="4"/>
      <c r="J1" s="4"/>
      <c r="K1" s="4"/>
      <c r="L1" s="4"/>
      <c r="M1" s="4"/>
      <c r="N1" s="4"/>
      <c r="O1" s="4"/>
      <c r="P1" s="4"/>
    </row>
    <row r="2" spans="1:16" ht="12" x14ac:dyDescent="0.15">
      <c r="A2" s="16"/>
      <c r="B2" s="4"/>
      <c r="C2" s="4"/>
      <c r="D2" s="4"/>
      <c r="E2" s="4"/>
      <c r="F2" s="4"/>
      <c r="G2" s="4"/>
      <c r="H2" s="4"/>
      <c r="I2" s="4"/>
      <c r="J2" s="4"/>
      <c r="K2" s="4"/>
      <c r="L2" s="4"/>
      <c r="M2" s="4"/>
      <c r="N2" s="4"/>
      <c r="O2" s="4"/>
      <c r="P2" s="4"/>
    </row>
    <row r="3" spans="1:16" ht="15.75" x14ac:dyDescent="0.2">
      <c r="A3" s="25" t="s">
        <v>190</v>
      </c>
    </row>
    <row r="4" spans="1:16" x14ac:dyDescent="0.2">
      <c r="A4" s="306" t="s">
        <v>598</v>
      </c>
    </row>
    <row r="5" spans="1:16" ht="24.75" x14ac:dyDescent="0.15">
      <c r="A5" s="199"/>
      <c r="B5" s="193" t="s">
        <v>578</v>
      </c>
      <c r="C5" s="200" t="s">
        <v>579</v>
      </c>
      <c r="D5" s="200" t="s">
        <v>580</v>
      </c>
      <c r="E5" s="200" t="s">
        <v>581</v>
      </c>
      <c r="F5" s="200" t="s">
        <v>582</v>
      </c>
      <c r="G5" s="200" t="s">
        <v>583</v>
      </c>
      <c r="H5" s="200" t="s">
        <v>584</v>
      </c>
      <c r="I5" s="200" t="s">
        <v>585</v>
      </c>
      <c r="J5" s="200" t="s">
        <v>586</v>
      </c>
      <c r="K5" s="200" t="s">
        <v>587</v>
      </c>
      <c r="L5" s="200" t="s">
        <v>588</v>
      </c>
      <c r="M5" s="200" t="s">
        <v>589</v>
      </c>
      <c r="N5" s="200" t="s">
        <v>590</v>
      </c>
      <c r="O5" s="200" t="s">
        <v>591</v>
      </c>
      <c r="P5" s="193" t="s">
        <v>592</v>
      </c>
    </row>
    <row r="6" spans="1:16" x14ac:dyDescent="0.15">
      <c r="A6" s="57" t="s">
        <v>50</v>
      </c>
      <c r="B6" s="211">
        <f>SUM(C6:O6)</f>
        <v>72724</v>
      </c>
      <c r="C6" s="212">
        <v>4890</v>
      </c>
      <c r="D6" s="212">
        <v>6139</v>
      </c>
      <c r="E6" s="212">
        <v>8735</v>
      </c>
      <c r="F6" s="212">
        <v>5853</v>
      </c>
      <c r="G6" s="239">
        <v>6309</v>
      </c>
      <c r="H6" s="212">
        <v>6257</v>
      </c>
      <c r="I6" s="212">
        <v>6101</v>
      </c>
      <c r="J6" s="212">
        <v>5217</v>
      </c>
      <c r="K6" s="212">
        <v>5167</v>
      </c>
      <c r="L6" s="212">
        <v>4464</v>
      </c>
      <c r="M6" s="212">
        <v>4116</v>
      </c>
      <c r="N6" s="212">
        <v>5758</v>
      </c>
      <c r="O6" s="212">
        <v>3718</v>
      </c>
      <c r="P6" s="211">
        <v>543962.83000000007</v>
      </c>
    </row>
    <row r="7" spans="1:16" x14ac:dyDescent="0.15">
      <c r="A7" s="52" t="s">
        <v>477</v>
      </c>
      <c r="B7" s="215">
        <f t="shared" ref="B7:B9" si="0">SUM(C7:O7)</f>
        <v>5845102</v>
      </c>
      <c r="C7" s="216">
        <v>153153</v>
      </c>
      <c r="D7" s="216">
        <v>370260</v>
      </c>
      <c r="E7" s="216">
        <v>279206</v>
      </c>
      <c r="F7" s="216">
        <v>744178</v>
      </c>
      <c r="G7" s="216">
        <v>1362672</v>
      </c>
      <c r="H7" s="216">
        <v>191091</v>
      </c>
      <c r="I7" s="216">
        <v>1144892</v>
      </c>
      <c r="J7" s="216">
        <v>173828</v>
      </c>
      <c r="K7" s="216">
        <v>76601</v>
      </c>
      <c r="L7" s="216">
        <v>228530</v>
      </c>
      <c r="M7" s="216">
        <v>474452</v>
      </c>
      <c r="N7" s="216">
        <v>387890</v>
      </c>
      <c r="O7" s="216">
        <v>258349</v>
      </c>
      <c r="P7" s="215">
        <v>64639133</v>
      </c>
    </row>
    <row r="8" spans="1:16" x14ac:dyDescent="0.15">
      <c r="A8" s="52" t="s">
        <v>476</v>
      </c>
      <c r="B8" s="215">
        <f t="shared" si="0"/>
        <v>5924858</v>
      </c>
      <c r="C8" s="216">
        <v>152398</v>
      </c>
      <c r="D8" s="216">
        <v>372705</v>
      </c>
      <c r="E8" s="216">
        <v>278360</v>
      </c>
      <c r="F8" s="216">
        <v>748468</v>
      </c>
      <c r="G8" s="216">
        <v>1400935</v>
      </c>
      <c r="H8" s="216">
        <v>190040</v>
      </c>
      <c r="I8" s="216">
        <v>1176145</v>
      </c>
      <c r="J8" s="216">
        <v>173166</v>
      </c>
      <c r="K8" s="216">
        <v>76286</v>
      </c>
      <c r="L8" s="216">
        <v>226839</v>
      </c>
      <c r="M8" s="216">
        <v>479000</v>
      </c>
      <c r="N8" s="216">
        <v>387898</v>
      </c>
      <c r="O8" s="216">
        <v>262618</v>
      </c>
      <c r="P8" s="215">
        <v>64897954</v>
      </c>
    </row>
    <row r="9" spans="1:16" x14ac:dyDescent="0.15">
      <c r="A9" s="114" t="s">
        <v>478</v>
      </c>
      <c r="B9" s="215">
        <f t="shared" si="0"/>
        <v>345654</v>
      </c>
      <c r="C9" s="216">
        <v>7674</v>
      </c>
      <c r="D9" s="216">
        <v>22700</v>
      </c>
      <c r="E9" s="216">
        <v>9486</v>
      </c>
      <c r="F9" s="216">
        <v>42747</v>
      </c>
      <c r="G9" s="216">
        <v>90327</v>
      </c>
      <c r="H9" s="216">
        <v>9658</v>
      </c>
      <c r="I9" s="216">
        <v>79580</v>
      </c>
      <c r="J9" s="216">
        <v>8543</v>
      </c>
      <c r="K9" s="216">
        <v>3079</v>
      </c>
      <c r="L9" s="216">
        <v>9430</v>
      </c>
      <c r="M9" s="216">
        <v>30770</v>
      </c>
      <c r="N9" s="216">
        <v>15170</v>
      </c>
      <c r="O9" s="216">
        <v>16490</v>
      </c>
      <c r="P9" s="215">
        <v>4450466</v>
      </c>
    </row>
    <row r="10" spans="1:16" x14ac:dyDescent="0.15">
      <c r="A10" s="41" t="s">
        <v>357</v>
      </c>
      <c r="B10" s="194">
        <v>6683000</v>
      </c>
      <c r="C10" s="303">
        <v>167000</v>
      </c>
      <c r="D10" s="303">
        <v>424000</v>
      </c>
      <c r="E10" s="303">
        <v>295000</v>
      </c>
      <c r="F10" s="303">
        <v>824000</v>
      </c>
      <c r="G10" s="303">
        <v>1675000</v>
      </c>
      <c r="H10" s="303">
        <v>210000</v>
      </c>
      <c r="I10" s="303">
        <v>1328000</v>
      </c>
      <c r="J10" s="303">
        <v>184000</v>
      </c>
      <c r="K10" s="303">
        <v>85000</v>
      </c>
      <c r="L10" s="303">
        <v>223000</v>
      </c>
      <c r="M10" s="303">
        <v>532000</v>
      </c>
      <c r="N10" s="303">
        <v>426000</v>
      </c>
      <c r="O10" s="303">
        <v>309000</v>
      </c>
      <c r="P10" s="194">
        <v>70143000</v>
      </c>
    </row>
    <row r="11" spans="1:16" x14ac:dyDescent="0.2">
      <c r="A11" s="175" t="s">
        <v>479</v>
      </c>
      <c r="B11" s="203">
        <v>0.8</v>
      </c>
      <c r="C11" s="204">
        <v>0.1</v>
      </c>
      <c r="D11" s="204">
        <v>0.4</v>
      </c>
      <c r="E11" s="204">
        <v>0.2</v>
      </c>
      <c r="F11" s="204">
        <v>0.5</v>
      </c>
      <c r="G11" s="204">
        <v>1.3</v>
      </c>
      <c r="H11" s="204">
        <v>0.2</v>
      </c>
      <c r="I11" s="204">
        <v>1.2</v>
      </c>
      <c r="J11" s="204">
        <v>-0.1</v>
      </c>
      <c r="K11" s="204">
        <v>-0.1</v>
      </c>
      <c r="L11" s="204">
        <v>0</v>
      </c>
      <c r="M11" s="204">
        <v>0.7</v>
      </c>
      <c r="N11" s="204">
        <v>0.5</v>
      </c>
      <c r="O11" s="204">
        <v>0.9</v>
      </c>
      <c r="P11" s="203">
        <v>0.4</v>
      </c>
    </row>
    <row r="12" spans="1:16" x14ac:dyDescent="0.15">
      <c r="A12" s="182" t="s">
        <v>352</v>
      </c>
      <c r="B12" s="203">
        <v>0.7</v>
      </c>
      <c r="C12" s="204">
        <v>0.4</v>
      </c>
      <c r="D12" s="204">
        <v>0.6</v>
      </c>
      <c r="E12" s="204">
        <v>0.6</v>
      </c>
      <c r="F12" s="204">
        <v>0.4</v>
      </c>
      <c r="G12" s="204">
        <v>0.7</v>
      </c>
      <c r="H12" s="204">
        <v>0.5</v>
      </c>
      <c r="I12" s="204">
        <v>0.9</v>
      </c>
      <c r="J12" s="204">
        <v>0.4</v>
      </c>
      <c r="K12" s="204">
        <v>0.3</v>
      </c>
      <c r="L12" s="204">
        <v>0.3</v>
      </c>
      <c r="M12" s="204">
        <v>0.8</v>
      </c>
      <c r="N12" s="204">
        <v>0.6</v>
      </c>
      <c r="O12" s="204">
        <v>0.8</v>
      </c>
      <c r="P12" s="203">
        <v>0.1</v>
      </c>
    </row>
    <row r="13" spans="1:16" x14ac:dyDescent="0.15">
      <c r="A13" s="41" t="s">
        <v>696</v>
      </c>
      <c r="B13" s="253">
        <f t="shared" ref="B13:O13" si="1">B8/B6</f>
        <v>81.470463670865186</v>
      </c>
      <c r="C13" s="254">
        <f t="shared" si="1"/>
        <v>31.165235173824129</v>
      </c>
      <c r="D13" s="254">
        <f t="shared" si="1"/>
        <v>60.711027854699459</v>
      </c>
      <c r="E13" s="254">
        <f t="shared" si="1"/>
        <v>31.867200915855754</v>
      </c>
      <c r="F13" s="254">
        <f t="shared" si="1"/>
        <v>127.87766957116008</v>
      </c>
      <c r="G13" s="254">
        <f t="shared" si="1"/>
        <v>222.05341575527024</v>
      </c>
      <c r="H13" s="254">
        <f t="shared" si="1"/>
        <v>30.372382931117148</v>
      </c>
      <c r="I13" s="254">
        <f t="shared" si="1"/>
        <v>192.77905261432551</v>
      </c>
      <c r="J13" s="254">
        <f t="shared" si="1"/>
        <v>33.192639447958598</v>
      </c>
      <c r="K13" s="254">
        <f t="shared" si="1"/>
        <v>14.764079736791174</v>
      </c>
      <c r="L13" s="254">
        <f t="shared" si="1"/>
        <v>50.815188172043008</v>
      </c>
      <c r="M13" s="254">
        <f t="shared" si="1"/>
        <v>116.3751214771623</v>
      </c>
      <c r="N13" s="254">
        <f t="shared" si="1"/>
        <v>67.366794025703371</v>
      </c>
      <c r="O13" s="254">
        <f t="shared" si="1"/>
        <v>70.634211941904255</v>
      </c>
      <c r="P13" s="253">
        <v>119.30586139497802</v>
      </c>
    </row>
    <row r="14" spans="1:16" x14ac:dyDescent="0.2">
      <c r="A14" s="113" t="s">
        <v>480</v>
      </c>
      <c r="B14" s="255">
        <f t="shared" ref="B14:B15" si="2">SUM(C14:O14)</f>
        <v>58106</v>
      </c>
      <c r="C14" s="256">
        <v>1234</v>
      </c>
      <c r="D14" s="256">
        <v>3228</v>
      </c>
      <c r="E14" s="256">
        <v>2247</v>
      </c>
      <c r="F14" s="256">
        <v>7585</v>
      </c>
      <c r="G14" s="256">
        <v>15966</v>
      </c>
      <c r="H14" s="256">
        <v>1434</v>
      </c>
      <c r="I14" s="256">
        <v>12577</v>
      </c>
      <c r="J14" s="256">
        <v>1304</v>
      </c>
      <c r="K14" s="256">
        <v>580</v>
      </c>
      <c r="L14" s="256">
        <v>1802</v>
      </c>
      <c r="M14" s="256">
        <v>4342</v>
      </c>
      <c r="N14" s="256">
        <v>3257</v>
      </c>
      <c r="O14" s="256">
        <v>2550</v>
      </c>
      <c r="P14" s="255">
        <v>717795</v>
      </c>
    </row>
    <row r="15" spans="1:16" x14ac:dyDescent="0.15">
      <c r="A15" s="115" t="s">
        <v>481</v>
      </c>
      <c r="B15" s="237">
        <f t="shared" si="2"/>
        <v>59631</v>
      </c>
      <c r="C15" s="238">
        <v>1857</v>
      </c>
      <c r="D15" s="238">
        <v>4546</v>
      </c>
      <c r="E15" s="238">
        <v>3410</v>
      </c>
      <c r="F15" s="238">
        <v>7576</v>
      </c>
      <c r="G15" s="238">
        <v>9661</v>
      </c>
      <c r="H15" s="238">
        <v>2499</v>
      </c>
      <c r="I15" s="238">
        <v>10775</v>
      </c>
      <c r="J15" s="238">
        <v>2274</v>
      </c>
      <c r="K15" s="238">
        <v>961</v>
      </c>
      <c r="L15" s="238">
        <v>2953</v>
      </c>
      <c r="M15" s="238">
        <v>5890</v>
      </c>
      <c r="N15" s="238">
        <v>4562</v>
      </c>
      <c r="O15" s="238">
        <v>2667</v>
      </c>
      <c r="P15" s="237">
        <v>594301</v>
      </c>
    </row>
    <row r="16" spans="1:16" x14ac:dyDescent="0.15">
      <c r="A16" s="53" t="s">
        <v>482</v>
      </c>
      <c r="B16" s="203">
        <v>74.5</v>
      </c>
      <c r="C16" s="204">
        <v>35.200000000000003</v>
      </c>
      <c r="D16" s="204">
        <v>61</v>
      </c>
      <c r="E16" s="204">
        <v>34.5</v>
      </c>
      <c r="F16" s="204">
        <v>84.4</v>
      </c>
      <c r="G16" s="204">
        <v>96.2</v>
      </c>
      <c r="H16" s="204">
        <v>39.1</v>
      </c>
      <c r="I16" s="204">
        <v>83.4</v>
      </c>
      <c r="J16" s="204">
        <v>41.4</v>
      </c>
      <c r="K16" s="204">
        <v>0.1</v>
      </c>
      <c r="L16" s="204">
        <v>52.5</v>
      </c>
      <c r="M16" s="204">
        <v>83.7</v>
      </c>
      <c r="N16" s="204">
        <v>57.2</v>
      </c>
      <c r="O16" s="204">
        <v>77.3</v>
      </c>
      <c r="P16" s="203">
        <v>83.1</v>
      </c>
    </row>
    <row r="17" spans="1:16" x14ac:dyDescent="0.15">
      <c r="A17" s="53" t="s">
        <v>483</v>
      </c>
      <c r="B17" s="203">
        <v>16.2</v>
      </c>
      <c r="C17" s="204">
        <v>16.599999999999998</v>
      </c>
      <c r="D17" s="204">
        <v>16.399999999999999</v>
      </c>
      <c r="E17" s="204">
        <v>11.7</v>
      </c>
      <c r="F17" s="204">
        <v>16.7</v>
      </c>
      <c r="G17" s="204">
        <v>16.3</v>
      </c>
      <c r="H17" s="204">
        <v>13.700000000000001</v>
      </c>
      <c r="I17" s="204">
        <v>17.8</v>
      </c>
      <c r="J17" s="204">
        <v>13</v>
      </c>
      <c r="K17" s="204">
        <v>11.4</v>
      </c>
      <c r="L17" s="204">
        <v>15.9</v>
      </c>
      <c r="M17" s="204">
        <v>19.399999999999999</v>
      </c>
      <c r="N17" s="204">
        <v>14.3</v>
      </c>
      <c r="O17" s="204">
        <v>15</v>
      </c>
      <c r="P17" s="203">
        <v>15.5</v>
      </c>
    </row>
    <row r="18" spans="1:16" x14ac:dyDescent="0.15">
      <c r="A18" s="178" t="s">
        <v>484</v>
      </c>
      <c r="B18" s="213">
        <v>72.8</v>
      </c>
      <c r="C18" s="214">
        <v>73.400000000000006</v>
      </c>
      <c r="D18" s="214">
        <v>71.8</v>
      </c>
      <c r="E18" s="214">
        <v>75.099999999999994</v>
      </c>
      <c r="F18" s="214">
        <v>70.900000000000006</v>
      </c>
      <c r="G18" s="214">
        <v>75.2</v>
      </c>
      <c r="H18" s="214">
        <v>75.3</v>
      </c>
      <c r="I18" s="214">
        <v>70.7</v>
      </c>
      <c r="J18" s="214">
        <v>74.599999999999994</v>
      </c>
      <c r="K18" s="214">
        <v>73.8</v>
      </c>
      <c r="L18" s="214">
        <v>72.599999999999994</v>
      </c>
      <c r="M18" s="214">
        <v>69.8</v>
      </c>
      <c r="N18" s="214">
        <v>73.400000000000006</v>
      </c>
      <c r="O18" s="214">
        <v>74.099999999999994</v>
      </c>
      <c r="P18" s="213">
        <v>74.099999999999994</v>
      </c>
    </row>
    <row r="19" spans="1:16" ht="22.5" x14ac:dyDescent="0.15">
      <c r="A19" s="174" t="s">
        <v>492</v>
      </c>
      <c r="B19" s="12"/>
      <c r="C19" s="12"/>
      <c r="D19" s="12"/>
      <c r="E19" s="12"/>
      <c r="F19" s="12"/>
      <c r="G19" s="12"/>
      <c r="H19" s="12"/>
      <c r="I19" s="12"/>
      <c r="J19" s="12"/>
      <c r="K19" s="12"/>
      <c r="L19" s="12"/>
      <c r="M19" s="12"/>
      <c r="N19" s="12"/>
      <c r="O19" s="12"/>
      <c r="P19" s="12"/>
    </row>
    <row r="20" spans="1:16" ht="33.75" x14ac:dyDescent="0.15">
      <c r="A20" s="132" t="s">
        <v>602</v>
      </c>
      <c r="B20" s="12"/>
      <c r="C20" s="12"/>
      <c r="D20" s="12"/>
      <c r="E20" s="12"/>
      <c r="F20" s="12"/>
      <c r="G20" s="12"/>
      <c r="H20" s="12"/>
      <c r="I20" s="12"/>
      <c r="J20" s="12"/>
      <c r="K20" s="12"/>
      <c r="L20" s="12"/>
      <c r="M20" s="12"/>
      <c r="N20" s="12"/>
      <c r="O20" s="12"/>
      <c r="P20" s="12"/>
    </row>
    <row r="21" spans="1:16" x14ac:dyDescent="0.15">
      <c r="A21" s="102" t="s">
        <v>716</v>
      </c>
      <c r="B21" s="4"/>
      <c r="C21" s="4"/>
      <c r="D21" s="4"/>
      <c r="E21" s="4"/>
      <c r="F21" s="4"/>
      <c r="G21" s="4"/>
      <c r="H21" s="4"/>
      <c r="I21" s="4"/>
      <c r="J21" s="4"/>
      <c r="K21" s="4"/>
      <c r="L21" s="4"/>
      <c r="M21" s="4"/>
      <c r="N21" s="4"/>
      <c r="O21" s="4"/>
      <c r="P21" s="4"/>
    </row>
    <row r="23" spans="1:16" ht="15.75" x14ac:dyDescent="0.2">
      <c r="A23" s="6" t="s">
        <v>191</v>
      </c>
    </row>
    <row r="24" spans="1:16" x14ac:dyDescent="0.2">
      <c r="A24" s="45" t="s">
        <v>603</v>
      </c>
    </row>
    <row r="25" spans="1:16" ht="24.75" x14ac:dyDescent="0.15">
      <c r="A25" s="199"/>
      <c r="B25" s="193" t="s">
        <v>578</v>
      </c>
      <c r="C25" s="200" t="s">
        <v>579</v>
      </c>
      <c r="D25" s="200" t="s">
        <v>580</v>
      </c>
      <c r="E25" s="200" t="s">
        <v>581</v>
      </c>
      <c r="F25" s="200" t="s">
        <v>582</v>
      </c>
      <c r="G25" s="200" t="s">
        <v>583</v>
      </c>
      <c r="H25" s="200" t="s">
        <v>584</v>
      </c>
      <c r="I25" s="200" t="s">
        <v>585</v>
      </c>
      <c r="J25" s="200" t="s">
        <v>586</v>
      </c>
      <c r="K25" s="200" t="s">
        <v>587</v>
      </c>
      <c r="L25" s="200" t="s">
        <v>588</v>
      </c>
      <c r="M25" s="200" t="s">
        <v>589</v>
      </c>
      <c r="N25" s="200" t="s">
        <v>590</v>
      </c>
      <c r="O25" s="200" t="s">
        <v>591</v>
      </c>
      <c r="P25" s="193" t="s">
        <v>592</v>
      </c>
    </row>
    <row r="26" spans="1:16" x14ac:dyDescent="0.15">
      <c r="A26" s="183" t="s">
        <v>485</v>
      </c>
      <c r="B26" s="262">
        <v>9.8000000000000007</v>
      </c>
      <c r="C26" s="263">
        <v>7.8</v>
      </c>
      <c r="D26" s="263">
        <v>8.6999999999999993</v>
      </c>
      <c r="E26" s="263">
        <v>7.8</v>
      </c>
      <c r="F26" s="263">
        <v>10.1</v>
      </c>
      <c r="G26" s="263">
        <v>11.4</v>
      </c>
      <c r="H26" s="263">
        <v>7.4</v>
      </c>
      <c r="I26" s="263">
        <v>10.5</v>
      </c>
      <c r="J26" s="263">
        <v>7.2</v>
      </c>
      <c r="K26" s="263">
        <v>7.7</v>
      </c>
      <c r="L26" s="263">
        <v>8.1</v>
      </c>
      <c r="M26" s="263">
        <v>8.9</v>
      </c>
      <c r="N26" s="263">
        <v>8.6</v>
      </c>
      <c r="O26" s="263">
        <v>9.9</v>
      </c>
      <c r="P26" s="262">
        <v>11</v>
      </c>
    </row>
    <row r="27" spans="1:16" x14ac:dyDescent="0.15">
      <c r="A27" s="184" t="s">
        <v>486</v>
      </c>
      <c r="B27" s="203">
        <v>10.1</v>
      </c>
      <c r="C27" s="204">
        <v>12.9</v>
      </c>
      <c r="D27" s="204">
        <v>11.5</v>
      </c>
      <c r="E27" s="204">
        <v>12.5</v>
      </c>
      <c r="F27" s="204">
        <v>10</v>
      </c>
      <c r="G27" s="204">
        <v>7.1</v>
      </c>
      <c r="H27" s="204">
        <v>12.9</v>
      </c>
      <c r="I27" s="204">
        <v>9.3000000000000007</v>
      </c>
      <c r="J27" s="204">
        <v>14.1</v>
      </c>
      <c r="K27" s="204">
        <v>13</v>
      </c>
      <c r="L27" s="204">
        <v>12.8</v>
      </c>
      <c r="M27" s="204">
        <v>12</v>
      </c>
      <c r="N27" s="204">
        <v>11.5</v>
      </c>
      <c r="O27" s="204">
        <v>10.3</v>
      </c>
      <c r="P27" s="203">
        <v>9.1999999999999993</v>
      </c>
    </row>
    <row r="28" spans="1:16" x14ac:dyDescent="0.15">
      <c r="A28" s="104" t="s">
        <v>567</v>
      </c>
      <c r="B28" s="203">
        <v>3</v>
      </c>
      <c r="C28" s="204">
        <v>3.2</v>
      </c>
      <c r="D28" s="204">
        <v>2.8</v>
      </c>
      <c r="E28" s="204">
        <v>3.2</v>
      </c>
      <c r="F28" s="204">
        <v>3.6</v>
      </c>
      <c r="G28" s="204">
        <v>3.2</v>
      </c>
      <c r="H28" s="204">
        <v>1.9</v>
      </c>
      <c r="I28" s="204">
        <v>2.5</v>
      </c>
      <c r="J28" s="204">
        <v>2.9</v>
      </c>
      <c r="K28" s="204">
        <v>1.6</v>
      </c>
      <c r="L28" s="204">
        <v>1.8</v>
      </c>
      <c r="M28" s="204">
        <v>3.3</v>
      </c>
      <c r="N28" s="204">
        <v>3.6</v>
      </c>
      <c r="O28" s="204">
        <v>3.2</v>
      </c>
      <c r="P28" s="203">
        <v>3.5</v>
      </c>
    </row>
    <row r="29" spans="1:16" x14ac:dyDescent="0.15">
      <c r="A29" s="104" t="s">
        <v>487</v>
      </c>
      <c r="B29" s="203">
        <v>103.7</v>
      </c>
      <c r="C29" s="204">
        <v>133.9</v>
      </c>
      <c r="D29" s="204">
        <v>127.7</v>
      </c>
      <c r="E29" s="204">
        <v>139.6</v>
      </c>
      <c r="F29" s="204">
        <v>103.7</v>
      </c>
      <c r="G29" s="204">
        <v>70.3</v>
      </c>
      <c r="H29" s="204">
        <v>143.9</v>
      </c>
      <c r="I29" s="204">
        <v>96.6</v>
      </c>
      <c r="J29" s="204">
        <v>166.9</v>
      </c>
      <c r="K29" s="204">
        <v>128.6</v>
      </c>
      <c r="L29" s="204">
        <v>140.69999999999999</v>
      </c>
      <c r="M29" s="204">
        <v>125.9</v>
      </c>
      <c r="N29" s="204">
        <v>117.1</v>
      </c>
      <c r="O29" s="204">
        <v>92.6</v>
      </c>
      <c r="P29" s="203">
        <v>87.4</v>
      </c>
    </row>
    <row r="30" spans="1:16" x14ac:dyDescent="0.15">
      <c r="A30" s="104" t="s">
        <v>488</v>
      </c>
      <c r="B30" s="215"/>
      <c r="C30" s="216"/>
      <c r="D30" s="216"/>
      <c r="E30" s="216"/>
      <c r="F30" s="216"/>
      <c r="G30" s="216"/>
      <c r="H30" s="216"/>
      <c r="I30" s="216"/>
      <c r="J30" s="216"/>
      <c r="K30" s="216"/>
      <c r="L30" s="216"/>
      <c r="M30" s="216"/>
      <c r="N30" s="216"/>
      <c r="O30" s="216"/>
      <c r="P30" s="215"/>
    </row>
    <row r="31" spans="1:16" x14ac:dyDescent="0.15">
      <c r="A31" s="49" t="s">
        <v>8</v>
      </c>
      <c r="B31" s="203">
        <v>80.099999999999994</v>
      </c>
      <c r="C31" s="204">
        <v>78.7</v>
      </c>
      <c r="D31" s="204">
        <v>79.400000000000006</v>
      </c>
      <c r="E31" s="204">
        <v>80.2</v>
      </c>
      <c r="F31" s="204">
        <v>79.599999999999994</v>
      </c>
      <c r="G31" s="204">
        <v>81.5</v>
      </c>
      <c r="H31" s="204">
        <v>79.400000000000006</v>
      </c>
      <c r="I31" s="204">
        <v>79.900000000000006</v>
      </c>
      <c r="J31" s="204">
        <v>79.400000000000006</v>
      </c>
      <c r="K31" s="204">
        <v>78.7</v>
      </c>
      <c r="L31" s="204">
        <v>80.099999999999994</v>
      </c>
      <c r="M31" s="204">
        <v>78.7</v>
      </c>
      <c r="N31" s="204">
        <v>79.8</v>
      </c>
      <c r="O31" s="204">
        <v>79.8</v>
      </c>
      <c r="P31" s="203">
        <v>79.8</v>
      </c>
    </row>
    <row r="32" spans="1:16" x14ac:dyDescent="0.15">
      <c r="A32" s="49" t="s">
        <v>9</v>
      </c>
      <c r="B32" s="203">
        <v>85.5</v>
      </c>
      <c r="C32" s="204">
        <v>85</v>
      </c>
      <c r="D32" s="204">
        <v>85.1</v>
      </c>
      <c r="E32" s="204">
        <v>86</v>
      </c>
      <c r="F32" s="204">
        <v>85.3</v>
      </c>
      <c r="G32" s="204">
        <v>86</v>
      </c>
      <c r="H32" s="204">
        <v>85.6</v>
      </c>
      <c r="I32" s="204">
        <v>85.7</v>
      </c>
      <c r="J32" s="204">
        <v>85.3</v>
      </c>
      <c r="K32" s="204">
        <v>85.2</v>
      </c>
      <c r="L32" s="204">
        <v>84.6</v>
      </c>
      <c r="M32" s="204">
        <v>84.9</v>
      </c>
      <c r="N32" s="204">
        <v>85.8</v>
      </c>
      <c r="O32" s="204">
        <v>85.5</v>
      </c>
      <c r="P32" s="203">
        <v>85.7</v>
      </c>
    </row>
    <row r="33" spans="1:16" x14ac:dyDescent="0.15">
      <c r="A33" s="116" t="s">
        <v>489</v>
      </c>
      <c r="B33" s="203"/>
      <c r="C33" s="204"/>
      <c r="D33" s="204"/>
      <c r="E33" s="204"/>
      <c r="F33" s="204"/>
      <c r="G33" s="204"/>
      <c r="H33" s="204"/>
      <c r="I33" s="204"/>
      <c r="J33" s="204"/>
      <c r="K33" s="204"/>
      <c r="L33" s="204"/>
      <c r="M33" s="204"/>
      <c r="N33" s="204"/>
      <c r="O33" s="204"/>
      <c r="P33" s="203"/>
    </row>
    <row r="34" spans="1:16" x14ac:dyDescent="0.15">
      <c r="A34" s="49" t="s">
        <v>8</v>
      </c>
      <c r="B34" s="203">
        <v>19.899999999999999</v>
      </c>
      <c r="C34" s="204">
        <v>19.3</v>
      </c>
      <c r="D34" s="204">
        <v>19.899999999999999</v>
      </c>
      <c r="E34" s="204">
        <v>20</v>
      </c>
      <c r="F34" s="204">
        <v>19.7</v>
      </c>
      <c r="G34" s="204">
        <v>20.3</v>
      </c>
      <c r="H34" s="204">
        <v>19.8</v>
      </c>
      <c r="I34" s="204">
        <v>19.899999999999999</v>
      </c>
      <c r="J34" s="204">
        <v>19.600000000000001</v>
      </c>
      <c r="K34" s="204">
        <v>18.399999999999999</v>
      </c>
      <c r="L34" s="204">
        <v>20</v>
      </c>
      <c r="M34" s="204">
        <v>19.399999999999999</v>
      </c>
      <c r="N34" s="204">
        <v>20.3</v>
      </c>
      <c r="O34" s="204">
        <v>19.5</v>
      </c>
      <c r="P34" s="203">
        <v>19.600000000000001</v>
      </c>
    </row>
    <row r="35" spans="1:16" x14ac:dyDescent="0.15">
      <c r="A35" s="105" t="s">
        <v>157</v>
      </c>
      <c r="B35" s="213">
        <v>23.4</v>
      </c>
      <c r="C35" s="214">
        <v>23</v>
      </c>
      <c r="D35" s="214">
        <v>23.5</v>
      </c>
      <c r="E35" s="214">
        <v>23.4</v>
      </c>
      <c r="F35" s="214">
        <v>23.5</v>
      </c>
      <c r="G35" s="214">
        <v>23.6</v>
      </c>
      <c r="H35" s="214">
        <v>23.7</v>
      </c>
      <c r="I35" s="214">
        <v>23.4</v>
      </c>
      <c r="J35" s="214">
        <v>23</v>
      </c>
      <c r="K35" s="214">
        <v>23</v>
      </c>
      <c r="L35" s="214">
        <v>23</v>
      </c>
      <c r="M35" s="214">
        <v>23.2</v>
      </c>
      <c r="N35" s="214">
        <v>23.8</v>
      </c>
      <c r="O35" s="214">
        <v>23.5</v>
      </c>
      <c r="P35" s="213">
        <v>23.5</v>
      </c>
    </row>
    <row r="36" spans="1:16" ht="22.5" x14ac:dyDescent="0.15">
      <c r="A36" s="174" t="s">
        <v>492</v>
      </c>
      <c r="B36" s="21"/>
      <c r="C36" s="21"/>
      <c r="D36" s="21"/>
      <c r="E36" s="21"/>
      <c r="F36" s="21"/>
      <c r="G36" s="21"/>
      <c r="H36" s="21"/>
      <c r="I36" s="21"/>
      <c r="J36" s="21"/>
      <c r="K36" s="21"/>
      <c r="L36" s="21"/>
      <c r="M36" s="21"/>
      <c r="N36" s="21"/>
      <c r="O36" s="21"/>
      <c r="P36" s="21"/>
    </row>
    <row r="37" spans="1:16" x14ac:dyDescent="0.2">
      <c r="A37" s="174" t="s">
        <v>425</v>
      </c>
      <c r="B37" s="2"/>
      <c r="C37" s="2"/>
      <c r="D37" s="2"/>
      <c r="E37" s="2"/>
      <c r="F37" s="2"/>
      <c r="G37" s="2"/>
      <c r="H37" s="2"/>
      <c r="I37" s="2"/>
      <c r="J37" s="2"/>
      <c r="K37" s="2"/>
      <c r="L37" s="2"/>
      <c r="M37" s="2"/>
      <c r="N37" s="2"/>
      <c r="O37" s="2"/>
      <c r="P37" s="2"/>
    </row>
    <row r="38" spans="1:16" x14ac:dyDescent="0.2">
      <c r="A38"/>
      <c r="B38" s="2"/>
      <c r="C38" s="2"/>
      <c r="D38" s="2"/>
      <c r="E38" s="2"/>
      <c r="F38" s="2"/>
      <c r="G38" s="2"/>
      <c r="H38" s="2"/>
      <c r="I38" s="2"/>
      <c r="J38" s="2"/>
      <c r="K38" s="2"/>
      <c r="L38" s="2"/>
      <c r="M38" s="2"/>
      <c r="N38" s="2"/>
      <c r="O38" s="2"/>
      <c r="P38" s="2"/>
    </row>
    <row r="39" spans="1:16" ht="15.75" x14ac:dyDescent="0.2">
      <c r="A39" s="24" t="s">
        <v>192</v>
      </c>
    </row>
    <row r="40" spans="1:16" ht="12.75" x14ac:dyDescent="0.2">
      <c r="A40" s="29" t="s">
        <v>490</v>
      </c>
    </row>
    <row r="41" spans="1:16" x14ac:dyDescent="0.2">
      <c r="A41" s="45" t="s">
        <v>726</v>
      </c>
    </row>
    <row r="42" spans="1:16" ht="24.75" x14ac:dyDescent="0.15">
      <c r="A42" s="199"/>
      <c r="B42" s="193" t="s">
        <v>578</v>
      </c>
      <c r="C42" s="200" t="s">
        <v>579</v>
      </c>
      <c r="D42" s="200" t="s">
        <v>580</v>
      </c>
      <c r="E42" s="200" t="s">
        <v>581</v>
      </c>
      <c r="F42" s="200" t="s">
        <v>582</v>
      </c>
      <c r="G42" s="200" t="s">
        <v>583</v>
      </c>
      <c r="H42" s="200" t="s">
        <v>584</v>
      </c>
      <c r="I42" s="200" t="s">
        <v>585</v>
      </c>
      <c r="J42" s="200" t="s">
        <v>586</v>
      </c>
      <c r="K42" s="200" t="s">
        <v>587</v>
      </c>
      <c r="L42" s="200" t="s">
        <v>588</v>
      </c>
      <c r="M42" s="200" t="s">
        <v>589</v>
      </c>
      <c r="N42" s="200" t="s">
        <v>590</v>
      </c>
      <c r="O42" s="200" t="s">
        <v>591</v>
      </c>
      <c r="P42" s="193" t="s">
        <v>592</v>
      </c>
    </row>
    <row r="43" spans="1:16" x14ac:dyDescent="0.15">
      <c r="A43" s="51" t="s">
        <v>51</v>
      </c>
      <c r="B43" s="211">
        <f t="shared" ref="B43:B61" si="3">SUM(C43:O43)</f>
        <v>149313</v>
      </c>
      <c r="C43" s="212">
        <v>3284</v>
      </c>
      <c r="D43" s="212">
        <v>8478</v>
      </c>
      <c r="E43" s="212">
        <v>6095</v>
      </c>
      <c r="F43" s="212">
        <v>19520</v>
      </c>
      <c r="G43" s="212">
        <v>39823</v>
      </c>
      <c r="H43" s="212">
        <v>3974</v>
      </c>
      <c r="I43" s="212">
        <v>30798</v>
      </c>
      <c r="J43" s="212">
        <v>3346</v>
      </c>
      <c r="K43" s="212">
        <v>1651</v>
      </c>
      <c r="L43" s="212">
        <v>4758</v>
      </c>
      <c r="M43" s="212">
        <v>11625</v>
      </c>
      <c r="N43" s="212">
        <v>8962</v>
      </c>
      <c r="O43" s="212">
        <v>6999</v>
      </c>
      <c r="P43" s="211">
        <v>1789535</v>
      </c>
    </row>
    <row r="44" spans="1:16" x14ac:dyDescent="0.15">
      <c r="A44" s="52" t="s">
        <v>52</v>
      </c>
      <c r="B44" s="194">
        <f t="shared" si="3"/>
        <v>169276</v>
      </c>
      <c r="C44" s="303">
        <v>3988</v>
      </c>
      <c r="D44" s="303">
        <v>10268</v>
      </c>
      <c r="E44" s="303">
        <v>7307</v>
      </c>
      <c r="F44" s="303">
        <v>21591</v>
      </c>
      <c r="G44" s="303">
        <v>42663</v>
      </c>
      <c r="H44" s="303">
        <v>4962</v>
      </c>
      <c r="I44" s="303">
        <v>34020</v>
      </c>
      <c r="J44" s="303">
        <v>4139</v>
      </c>
      <c r="K44" s="303">
        <v>1958</v>
      </c>
      <c r="L44" s="303">
        <v>5605</v>
      </c>
      <c r="M44" s="303">
        <v>13329</v>
      </c>
      <c r="N44" s="303">
        <v>11005</v>
      </c>
      <c r="O44" s="303">
        <v>8441</v>
      </c>
      <c r="P44" s="194">
        <v>1995751</v>
      </c>
    </row>
    <row r="45" spans="1:16" x14ac:dyDescent="0.15">
      <c r="A45" s="52" t="s">
        <v>53</v>
      </c>
      <c r="B45" s="194">
        <f t="shared" si="3"/>
        <v>177765</v>
      </c>
      <c r="C45" s="303">
        <v>4494</v>
      </c>
      <c r="D45" s="303">
        <v>11151</v>
      </c>
      <c r="E45" s="303">
        <v>7874</v>
      </c>
      <c r="F45" s="303">
        <v>23279</v>
      </c>
      <c r="G45" s="303">
        <v>42150</v>
      </c>
      <c r="H45" s="303">
        <v>5493</v>
      </c>
      <c r="I45" s="303">
        <v>35217</v>
      </c>
      <c r="J45" s="303">
        <v>4494</v>
      </c>
      <c r="K45" s="303">
        <v>2261</v>
      </c>
      <c r="L45" s="303">
        <v>6096</v>
      </c>
      <c r="M45" s="303">
        <v>13906</v>
      </c>
      <c r="N45" s="303">
        <v>11991</v>
      </c>
      <c r="O45" s="303">
        <v>9359</v>
      </c>
      <c r="P45" s="194">
        <v>2048482</v>
      </c>
    </row>
    <row r="46" spans="1:16" x14ac:dyDescent="0.15">
      <c r="A46" s="52" t="s">
        <v>54</v>
      </c>
      <c r="B46" s="194">
        <f t="shared" si="3"/>
        <v>179204</v>
      </c>
      <c r="C46" s="303">
        <v>4022</v>
      </c>
      <c r="D46" s="303">
        <v>10450</v>
      </c>
      <c r="E46" s="303">
        <v>7852</v>
      </c>
      <c r="F46" s="303">
        <v>23089</v>
      </c>
      <c r="G46" s="303">
        <v>45511</v>
      </c>
      <c r="H46" s="303">
        <v>5081</v>
      </c>
      <c r="I46" s="303">
        <v>37190</v>
      </c>
      <c r="J46" s="303">
        <v>4360</v>
      </c>
      <c r="K46" s="303">
        <v>2289</v>
      </c>
      <c r="L46" s="303">
        <v>6904</v>
      </c>
      <c r="M46" s="303">
        <v>13171</v>
      </c>
      <c r="N46" s="303">
        <v>11269</v>
      </c>
      <c r="O46" s="303">
        <v>8016</v>
      </c>
      <c r="P46" s="194">
        <v>2041041</v>
      </c>
    </row>
    <row r="47" spans="1:16" x14ac:dyDescent="0.15">
      <c r="A47" s="52" t="s">
        <v>55</v>
      </c>
      <c r="B47" s="194">
        <f t="shared" si="3"/>
        <v>166830</v>
      </c>
      <c r="C47" s="303">
        <v>3430</v>
      </c>
      <c r="D47" s="303">
        <v>7899</v>
      </c>
      <c r="E47" s="303">
        <v>6172</v>
      </c>
      <c r="F47" s="303">
        <v>18564</v>
      </c>
      <c r="G47" s="303">
        <v>52336</v>
      </c>
      <c r="H47" s="303">
        <v>3510</v>
      </c>
      <c r="I47" s="303">
        <v>38601</v>
      </c>
      <c r="J47" s="303">
        <v>3308</v>
      </c>
      <c r="K47" s="303">
        <v>1817</v>
      </c>
      <c r="L47" s="303">
        <v>5672</v>
      </c>
      <c r="M47" s="303">
        <v>10868</v>
      </c>
      <c r="N47" s="303">
        <v>8715</v>
      </c>
      <c r="O47" s="303">
        <v>5938</v>
      </c>
      <c r="P47" s="194">
        <v>1843294</v>
      </c>
    </row>
    <row r="48" spans="1:16" x14ac:dyDescent="0.15">
      <c r="A48" s="52" t="s">
        <v>56</v>
      </c>
      <c r="B48" s="194">
        <f t="shared" si="3"/>
        <v>1047357</v>
      </c>
      <c r="C48" s="303">
        <v>25835</v>
      </c>
      <c r="D48" s="303">
        <v>60991</v>
      </c>
      <c r="E48" s="303">
        <v>46773</v>
      </c>
      <c r="F48" s="303">
        <v>127878</v>
      </c>
      <c r="G48" s="303">
        <v>280879</v>
      </c>
      <c r="H48" s="303">
        <v>31071</v>
      </c>
      <c r="I48" s="303">
        <v>207242</v>
      </c>
      <c r="J48" s="303">
        <v>27228</v>
      </c>
      <c r="K48" s="303">
        <v>13130</v>
      </c>
      <c r="L48" s="303">
        <v>36870</v>
      </c>
      <c r="M48" s="303">
        <v>77837</v>
      </c>
      <c r="N48" s="303">
        <v>64963</v>
      </c>
      <c r="O48" s="303">
        <v>46660</v>
      </c>
      <c r="P48" s="194">
        <v>11915972</v>
      </c>
    </row>
    <row r="49" spans="1:16" x14ac:dyDescent="0.15">
      <c r="A49" s="52" t="s">
        <v>57</v>
      </c>
      <c r="B49" s="194">
        <f t="shared" si="3"/>
        <v>190532</v>
      </c>
      <c r="C49" s="303">
        <v>5537</v>
      </c>
      <c r="D49" s="303">
        <v>12489</v>
      </c>
      <c r="E49" s="303">
        <v>10209</v>
      </c>
      <c r="F49" s="303">
        <v>24462</v>
      </c>
      <c r="G49" s="303">
        <v>41858</v>
      </c>
      <c r="H49" s="303">
        <v>7179</v>
      </c>
      <c r="I49" s="303">
        <v>34389</v>
      </c>
      <c r="J49" s="303">
        <v>6251</v>
      </c>
      <c r="K49" s="303">
        <v>2846</v>
      </c>
      <c r="L49" s="303">
        <v>7947</v>
      </c>
      <c r="M49" s="303">
        <v>15456</v>
      </c>
      <c r="N49" s="303">
        <v>13166</v>
      </c>
      <c r="O49" s="303">
        <v>8743</v>
      </c>
      <c r="P49" s="194">
        <v>2050431</v>
      </c>
    </row>
    <row r="50" spans="1:16" x14ac:dyDescent="0.15">
      <c r="A50" s="52" t="s">
        <v>58</v>
      </c>
      <c r="B50" s="194">
        <f t="shared" si="3"/>
        <v>180511</v>
      </c>
      <c r="C50" s="303">
        <v>5588</v>
      </c>
      <c r="D50" s="303">
        <v>12793</v>
      </c>
      <c r="E50" s="303">
        <v>10044</v>
      </c>
      <c r="F50" s="303">
        <v>24230</v>
      </c>
      <c r="G50" s="303">
        <v>34418</v>
      </c>
      <c r="H50" s="303">
        <v>6975</v>
      </c>
      <c r="I50" s="303">
        <v>32017</v>
      </c>
      <c r="J50" s="303">
        <v>6933</v>
      </c>
      <c r="K50" s="303">
        <v>2800</v>
      </c>
      <c r="L50" s="303">
        <v>8154</v>
      </c>
      <c r="M50" s="303">
        <v>15505</v>
      </c>
      <c r="N50" s="303">
        <v>12883</v>
      </c>
      <c r="O50" s="303">
        <v>8171</v>
      </c>
      <c r="P50" s="194">
        <v>1897297</v>
      </c>
    </row>
    <row r="51" spans="1:16" x14ac:dyDescent="0.15">
      <c r="A51" s="52" t="s">
        <v>59</v>
      </c>
      <c r="B51" s="194">
        <f t="shared" si="3"/>
        <v>339619</v>
      </c>
      <c r="C51" s="303">
        <v>10523</v>
      </c>
      <c r="D51" s="303">
        <v>25432</v>
      </c>
      <c r="E51" s="303">
        <v>19195</v>
      </c>
      <c r="F51" s="303">
        <v>45446</v>
      </c>
      <c r="G51" s="303">
        <v>57867</v>
      </c>
      <c r="H51" s="303">
        <v>13389</v>
      </c>
      <c r="I51" s="303">
        <v>63715</v>
      </c>
      <c r="J51" s="303">
        <v>13345</v>
      </c>
      <c r="K51" s="303">
        <v>5250</v>
      </c>
      <c r="L51" s="303">
        <v>15405</v>
      </c>
      <c r="M51" s="303">
        <v>31079</v>
      </c>
      <c r="N51" s="303">
        <v>23971</v>
      </c>
      <c r="O51" s="303">
        <v>15002</v>
      </c>
      <c r="P51" s="194">
        <v>3367469</v>
      </c>
    </row>
    <row r="52" spans="1:16" x14ac:dyDescent="0.15">
      <c r="A52" s="52" t="s">
        <v>60</v>
      </c>
      <c r="B52" s="194">
        <f t="shared" si="3"/>
        <v>179051</v>
      </c>
      <c r="C52" s="303">
        <v>5327</v>
      </c>
      <c r="D52" s="303">
        <v>13339</v>
      </c>
      <c r="E52" s="303">
        <v>10524</v>
      </c>
      <c r="F52" s="303">
        <v>22818</v>
      </c>
      <c r="G52" s="303">
        <v>30131</v>
      </c>
      <c r="H52" s="303">
        <v>7219</v>
      </c>
      <c r="I52" s="303">
        <v>34126</v>
      </c>
      <c r="J52" s="303">
        <v>7116</v>
      </c>
      <c r="K52" s="303">
        <v>2606</v>
      </c>
      <c r="L52" s="303">
        <v>8116</v>
      </c>
      <c r="M52" s="303">
        <v>17229</v>
      </c>
      <c r="N52" s="303">
        <v>12797</v>
      </c>
      <c r="O52" s="303">
        <v>7703</v>
      </c>
      <c r="P52" s="194">
        <v>1714806</v>
      </c>
    </row>
    <row r="53" spans="1:16" x14ac:dyDescent="0.15">
      <c r="A53" s="52" t="s">
        <v>61</v>
      </c>
      <c r="B53" s="194">
        <f t="shared" si="3"/>
        <v>79622</v>
      </c>
      <c r="C53" s="303">
        <v>2693</v>
      </c>
      <c r="D53" s="303">
        <v>5674</v>
      </c>
      <c r="E53" s="303">
        <v>5228</v>
      </c>
      <c r="F53" s="303">
        <v>9494</v>
      </c>
      <c r="G53" s="303">
        <v>13305</v>
      </c>
      <c r="H53" s="303">
        <v>3681</v>
      </c>
      <c r="I53" s="303">
        <v>14215</v>
      </c>
      <c r="J53" s="303">
        <v>3308</v>
      </c>
      <c r="K53" s="303">
        <v>1200</v>
      </c>
      <c r="L53" s="303">
        <v>3720</v>
      </c>
      <c r="M53" s="303">
        <v>7217</v>
      </c>
      <c r="N53" s="303">
        <v>6465</v>
      </c>
      <c r="O53" s="303">
        <v>3422</v>
      </c>
      <c r="P53" s="194">
        <v>714778</v>
      </c>
    </row>
    <row r="54" spans="1:16" x14ac:dyDescent="0.15">
      <c r="A54" s="55" t="s">
        <v>62</v>
      </c>
      <c r="B54" s="194">
        <f t="shared" si="3"/>
        <v>2859080</v>
      </c>
      <c r="C54" s="303">
        <v>74721</v>
      </c>
      <c r="D54" s="303">
        <v>178964</v>
      </c>
      <c r="E54" s="303">
        <v>137273</v>
      </c>
      <c r="F54" s="303">
        <v>360371</v>
      </c>
      <c r="G54" s="303">
        <v>680941</v>
      </c>
      <c r="H54" s="303">
        <v>92534</v>
      </c>
      <c r="I54" s="303">
        <v>561530</v>
      </c>
      <c r="J54" s="303">
        <v>83828</v>
      </c>
      <c r="K54" s="303">
        <v>37808</v>
      </c>
      <c r="L54" s="303">
        <v>109247</v>
      </c>
      <c r="M54" s="303">
        <v>227222</v>
      </c>
      <c r="N54" s="303">
        <v>186187</v>
      </c>
      <c r="O54" s="303">
        <v>128454</v>
      </c>
      <c r="P54" s="194">
        <v>31378856</v>
      </c>
    </row>
    <row r="55" spans="1:16" x14ac:dyDescent="0.15">
      <c r="A55" s="52" t="s">
        <v>35</v>
      </c>
      <c r="B55" s="194">
        <f t="shared" si="3"/>
        <v>181732</v>
      </c>
      <c r="C55" s="303">
        <v>4066</v>
      </c>
      <c r="D55" s="303">
        <v>10390</v>
      </c>
      <c r="E55" s="303">
        <v>7498</v>
      </c>
      <c r="F55" s="303">
        <v>23640</v>
      </c>
      <c r="G55" s="303">
        <v>48210</v>
      </c>
      <c r="H55" s="303">
        <v>4882</v>
      </c>
      <c r="I55" s="303">
        <v>37310</v>
      </c>
      <c r="J55" s="303">
        <v>4135</v>
      </c>
      <c r="K55" s="303">
        <v>2021</v>
      </c>
      <c r="L55" s="303">
        <v>5829</v>
      </c>
      <c r="M55" s="303">
        <v>14276</v>
      </c>
      <c r="N55" s="303">
        <v>10993</v>
      </c>
      <c r="O55" s="303">
        <v>8482</v>
      </c>
      <c r="P55" s="194">
        <v>2175831</v>
      </c>
    </row>
    <row r="56" spans="1:16" x14ac:dyDescent="0.15">
      <c r="A56" s="52" t="s">
        <v>36</v>
      </c>
      <c r="B56" s="194">
        <f t="shared" si="3"/>
        <v>384454</v>
      </c>
      <c r="C56" s="303">
        <v>9466</v>
      </c>
      <c r="D56" s="303">
        <v>23909</v>
      </c>
      <c r="E56" s="303">
        <v>17014</v>
      </c>
      <c r="F56" s="303">
        <v>50026</v>
      </c>
      <c r="G56" s="303">
        <v>92869</v>
      </c>
      <c r="H56" s="303">
        <v>11795</v>
      </c>
      <c r="I56" s="303">
        <v>76323</v>
      </c>
      <c r="J56" s="303">
        <v>9720</v>
      </c>
      <c r="K56" s="303">
        <v>4778</v>
      </c>
      <c r="L56" s="303">
        <v>13251</v>
      </c>
      <c r="M56" s="303">
        <v>29877</v>
      </c>
      <c r="N56" s="303">
        <v>25611</v>
      </c>
      <c r="O56" s="303">
        <v>19815</v>
      </c>
      <c r="P56" s="194">
        <v>4469040</v>
      </c>
    </row>
    <row r="57" spans="1:16" x14ac:dyDescent="0.15">
      <c r="A57" s="52" t="s">
        <v>37</v>
      </c>
      <c r="B57" s="194">
        <f t="shared" si="3"/>
        <v>340922</v>
      </c>
      <c r="C57" s="303">
        <v>7222</v>
      </c>
      <c r="D57" s="303">
        <v>17518</v>
      </c>
      <c r="E57" s="303">
        <v>13462</v>
      </c>
      <c r="F57" s="303">
        <v>40385</v>
      </c>
      <c r="G57" s="303">
        <v>99406</v>
      </c>
      <c r="H57" s="303">
        <v>8136</v>
      </c>
      <c r="I57" s="303">
        <v>75689</v>
      </c>
      <c r="J57" s="303">
        <v>7323</v>
      </c>
      <c r="K57" s="303">
        <v>3971</v>
      </c>
      <c r="L57" s="303">
        <v>12146</v>
      </c>
      <c r="M57" s="303">
        <v>23396</v>
      </c>
      <c r="N57" s="303">
        <v>19049</v>
      </c>
      <c r="O57" s="303">
        <v>13219</v>
      </c>
      <c r="P57" s="194">
        <v>3820756</v>
      </c>
    </row>
    <row r="58" spans="1:16" x14ac:dyDescent="0.15">
      <c r="A58" s="52" t="s">
        <v>38</v>
      </c>
      <c r="B58" s="194">
        <f t="shared" si="3"/>
        <v>1388521</v>
      </c>
      <c r="C58" s="303">
        <v>36301</v>
      </c>
      <c r="D58" s="303">
        <v>84814</v>
      </c>
      <c r="E58" s="303">
        <v>65902</v>
      </c>
      <c r="F58" s="303">
        <v>173200</v>
      </c>
      <c r="G58" s="303">
        <v>347573</v>
      </c>
      <c r="H58" s="303">
        <v>44539</v>
      </c>
      <c r="I58" s="303">
        <v>267009</v>
      </c>
      <c r="J58" s="303">
        <v>39788</v>
      </c>
      <c r="K58" s="303">
        <v>18435</v>
      </c>
      <c r="L58" s="303">
        <v>52112</v>
      </c>
      <c r="M58" s="303">
        <v>106803</v>
      </c>
      <c r="N58" s="303">
        <v>89590</v>
      </c>
      <c r="O58" s="303">
        <v>62455</v>
      </c>
      <c r="P58" s="194">
        <v>15521348</v>
      </c>
    </row>
    <row r="59" spans="1:16" x14ac:dyDescent="0.15">
      <c r="A59" s="52" t="s">
        <v>39</v>
      </c>
      <c r="B59" s="194">
        <f t="shared" si="3"/>
        <v>598292</v>
      </c>
      <c r="C59" s="303">
        <v>18543</v>
      </c>
      <c r="D59" s="303">
        <v>44445</v>
      </c>
      <c r="E59" s="303">
        <v>34947</v>
      </c>
      <c r="F59" s="303">
        <v>77758</v>
      </c>
      <c r="G59" s="303">
        <v>101303</v>
      </c>
      <c r="H59" s="303">
        <v>24289</v>
      </c>
      <c r="I59" s="303">
        <v>112056</v>
      </c>
      <c r="J59" s="303">
        <v>23769</v>
      </c>
      <c r="K59" s="303">
        <v>9056</v>
      </c>
      <c r="L59" s="303">
        <v>27241</v>
      </c>
      <c r="M59" s="303">
        <v>55525</v>
      </c>
      <c r="N59" s="303">
        <v>43233</v>
      </c>
      <c r="O59" s="303">
        <v>26127</v>
      </c>
      <c r="P59" s="194">
        <v>5797053</v>
      </c>
    </row>
    <row r="60" spans="1:16" x14ac:dyDescent="0.15">
      <c r="A60" s="52" t="s">
        <v>40</v>
      </c>
      <c r="B60" s="194">
        <f t="shared" si="3"/>
        <v>258673</v>
      </c>
      <c r="C60" s="303">
        <v>8020</v>
      </c>
      <c r="D60" s="303">
        <v>19013</v>
      </c>
      <c r="E60" s="303">
        <v>15752</v>
      </c>
      <c r="F60" s="303">
        <v>32312</v>
      </c>
      <c r="G60" s="303">
        <v>43436</v>
      </c>
      <c r="H60" s="303">
        <v>10900</v>
      </c>
      <c r="I60" s="303">
        <v>48341</v>
      </c>
      <c r="J60" s="303">
        <v>10424</v>
      </c>
      <c r="K60" s="303">
        <v>3806</v>
      </c>
      <c r="L60" s="303">
        <v>11836</v>
      </c>
      <c r="M60" s="303">
        <v>24446</v>
      </c>
      <c r="N60" s="303">
        <v>19262</v>
      </c>
      <c r="O60" s="303">
        <v>11125</v>
      </c>
      <c r="P60" s="194">
        <v>2429584</v>
      </c>
    </row>
    <row r="61" spans="1:16" x14ac:dyDescent="0.15">
      <c r="A61" s="56" t="s">
        <v>41</v>
      </c>
      <c r="B61" s="195">
        <f t="shared" si="3"/>
        <v>156000</v>
      </c>
      <c r="C61" s="197">
        <v>5093</v>
      </c>
      <c r="D61" s="197">
        <v>11292</v>
      </c>
      <c r="E61" s="197">
        <v>10118</v>
      </c>
      <c r="F61" s="197">
        <v>18792</v>
      </c>
      <c r="G61" s="197">
        <v>25984</v>
      </c>
      <c r="H61" s="197">
        <v>6860</v>
      </c>
      <c r="I61" s="197">
        <v>28000</v>
      </c>
      <c r="J61" s="197">
        <v>6533</v>
      </c>
      <c r="K61" s="197">
        <v>2410</v>
      </c>
      <c r="L61" s="197">
        <v>7317</v>
      </c>
      <c r="M61" s="197">
        <v>14430</v>
      </c>
      <c r="N61" s="197">
        <v>12372</v>
      </c>
      <c r="O61" s="197">
        <v>6799</v>
      </c>
      <c r="P61" s="195">
        <v>1464370</v>
      </c>
    </row>
    <row r="62" spans="1:16" x14ac:dyDescent="0.2">
      <c r="A62" s="174" t="s">
        <v>491</v>
      </c>
      <c r="C62"/>
      <c r="D62"/>
      <c r="E62"/>
      <c r="F62"/>
      <c r="G62"/>
      <c r="H62"/>
      <c r="I62"/>
      <c r="J62"/>
      <c r="K62"/>
      <c r="L62"/>
      <c r="M62"/>
      <c r="N62"/>
      <c r="O62"/>
    </row>
    <row r="63" spans="1:16" ht="12.75" x14ac:dyDescent="0.2">
      <c r="A63" s="174"/>
      <c r="B63" s="131"/>
      <c r="C63" s="266"/>
      <c r="D63" s="266"/>
      <c r="E63" s="266"/>
      <c r="F63" s="266"/>
      <c r="G63" s="266"/>
      <c r="H63" s="266"/>
      <c r="I63" s="266"/>
      <c r="J63" s="266"/>
      <c r="K63" s="266"/>
      <c r="L63" s="266"/>
      <c r="M63" s="266"/>
      <c r="N63" s="266"/>
      <c r="O63" s="266"/>
      <c r="P63" s="131"/>
    </row>
    <row r="64" spans="1:16" ht="15.75" x14ac:dyDescent="0.2">
      <c r="A64" s="6" t="s">
        <v>193</v>
      </c>
      <c r="B64" s="131"/>
      <c r="C64" s="267"/>
      <c r="D64" s="267"/>
      <c r="E64" s="267"/>
      <c r="F64" s="267"/>
      <c r="G64" s="267"/>
      <c r="H64" s="267"/>
      <c r="I64" s="267"/>
      <c r="J64" s="267"/>
      <c r="K64" s="267"/>
      <c r="L64" s="267"/>
      <c r="M64" s="267"/>
      <c r="N64" s="267"/>
      <c r="O64" s="267"/>
      <c r="P64" s="131"/>
    </row>
    <row r="65" spans="1:16" ht="12.75" x14ac:dyDescent="0.2">
      <c r="A65" s="29" t="s">
        <v>493</v>
      </c>
    </row>
    <row r="66" spans="1:16" x14ac:dyDescent="0.2">
      <c r="A66" s="45" t="s">
        <v>726</v>
      </c>
      <c r="B66" s="131"/>
      <c r="C66" s="267"/>
      <c r="D66" s="267"/>
      <c r="E66" s="267"/>
      <c r="F66" s="267"/>
      <c r="G66" s="267"/>
      <c r="H66" s="267"/>
      <c r="I66" s="267"/>
      <c r="J66" s="267"/>
      <c r="K66" s="267"/>
      <c r="L66" s="267"/>
      <c r="M66" s="267"/>
      <c r="N66" s="267"/>
      <c r="O66" s="267"/>
      <c r="P66" s="131"/>
    </row>
    <row r="67" spans="1:16" ht="24.75" x14ac:dyDescent="0.15">
      <c r="A67" s="199"/>
      <c r="B67" s="193" t="s">
        <v>578</v>
      </c>
      <c r="C67" s="200" t="s">
        <v>579</v>
      </c>
      <c r="D67" s="200" t="s">
        <v>580</v>
      </c>
      <c r="E67" s="200" t="s">
        <v>581</v>
      </c>
      <c r="F67" s="200" t="s">
        <v>582</v>
      </c>
      <c r="G67" s="200" t="s">
        <v>583</v>
      </c>
      <c r="H67" s="200" t="s">
        <v>584</v>
      </c>
      <c r="I67" s="200" t="s">
        <v>585</v>
      </c>
      <c r="J67" s="200" t="s">
        <v>586</v>
      </c>
      <c r="K67" s="200" t="s">
        <v>587</v>
      </c>
      <c r="L67" s="200" t="s">
        <v>588</v>
      </c>
      <c r="M67" s="200" t="s">
        <v>589</v>
      </c>
      <c r="N67" s="200" t="s">
        <v>590</v>
      </c>
      <c r="O67" s="200" t="s">
        <v>591</v>
      </c>
      <c r="P67" s="193" t="s">
        <v>592</v>
      </c>
    </row>
    <row r="68" spans="1:16" x14ac:dyDescent="0.15">
      <c r="A68" s="51" t="s">
        <v>51</v>
      </c>
      <c r="B68" s="211">
        <f t="shared" ref="B68:B86" si="4">SUM(C68:O68)</f>
        <v>142199</v>
      </c>
      <c r="C68" s="212">
        <v>3303</v>
      </c>
      <c r="D68" s="212">
        <v>8080</v>
      </c>
      <c r="E68" s="212">
        <v>5696</v>
      </c>
      <c r="F68" s="212">
        <v>18158</v>
      </c>
      <c r="G68" s="212">
        <v>38735</v>
      </c>
      <c r="H68" s="212">
        <v>3676</v>
      </c>
      <c r="I68" s="212">
        <v>29442</v>
      </c>
      <c r="J68" s="212">
        <v>3168</v>
      </c>
      <c r="K68" s="212">
        <v>1503</v>
      </c>
      <c r="L68" s="212">
        <v>4417</v>
      </c>
      <c r="M68" s="212">
        <v>10814</v>
      </c>
      <c r="N68" s="212">
        <v>8546</v>
      </c>
      <c r="O68" s="212">
        <v>6661</v>
      </c>
      <c r="P68" s="211">
        <v>1714677</v>
      </c>
    </row>
    <row r="69" spans="1:16" x14ac:dyDescent="0.15">
      <c r="A69" s="52" t="s">
        <v>52</v>
      </c>
      <c r="B69" s="194">
        <f t="shared" si="4"/>
        <v>163757</v>
      </c>
      <c r="C69" s="303">
        <v>3757</v>
      </c>
      <c r="D69" s="303">
        <v>9842</v>
      </c>
      <c r="E69" s="303">
        <v>6791</v>
      </c>
      <c r="F69" s="303">
        <v>21358</v>
      </c>
      <c r="G69" s="303">
        <v>41495</v>
      </c>
      <c r="H69" s="303">
        <v>4661</v>
      </c>
      <c r="I69" s="303">
        <v>32927</v>
      </c>
      <c r="J69" s="303">
        <v>3881</v>
      </c>
      <c r="K69" s="303">
        <v>1871</v>
      </c>
      <c r="L69" s="303">
        <v>5340</v>
      </c>
      <c r="M69" s="303">
        <v>13115</v>
      </c>
      <c r="N69" s="303">
        <v>10669</v>
      </c>
      <c r="O69" s="303">
        <v>8050</v>
      </c>
      <c r="P69" s="194">
        <v>1912970</v>
      </c>
    </row>
    <row r="70" spans="1:16" x14ac:dyDescent="0.15">
      <c r="A70" s="52" t="s">
        <v>53</v>
      </c>
      <c r="B70" s="194">
        <f t="shared" si="4"/>
        <v>169396</v>
      </c>
      <c r="C70" s="303">
        <v>4151</v>
      </c>
      <c r="D70" s="303">
        <v>10865</v>
      </c>
      <c r="E70" s="303">
        <v>7681</v>
      </c>
      <c r="F70" s="303">
        <v>22293</v>
      </c>
      <c r="G70" s="303">
        <v>40269</v>
      </c>
      <c r="H70" s="303">
        <v>5220</v>
      </c>
      <c r="I70" s="303">
        <v>32980</v>
      </c>
      <c r="J70" s="303">
        <v>4466</v>
      </c>
      <c r="K70" s="303">
        <v>2133</v>
      </c>
      <c r="L70" s="303">
        <v>5806</v>
      </c>
      <c r="M70" s="303">
        <v>13473</v>
      </c>
      <c r="N70" s="303">
        <v>11451</v>
      </c>
      <c r="O70" s="303">
        <v>8608</v>
      </c>
      <c r="P70" s="194">
        <v>1955563</v>
      </c>
    </row>
    <row r="71" spans="1:16" x14ac:dyDescent="0.15">
      <c r="A71" s="52" t="s">
        <v>54</v>
      </c>
      <c r="B71" s="194">
        <f t="shared" si="4"/>
        <v>169546</v>
      </c>
      <c r="C71" s="303">
        <v>3719</v>
      </c>
      <c r="D71" s="303">
        <v>9510</v>
      </c>
      <c r="E71" s="303">
        <v>6644</v>
      </c>
      <c r="F71" s="303">
        <v>21327</v>
      </c>
      <c r="G71" s="303">
        <v>45104</v>
      </c>
      <c r="H71" s="303">
        <v>4514</v>
      </c>
      <c r="I71" s="303">
        <v>35684</v>
      </c>
      <c r="J71" s="303">
        <v>4007</v>
      </c>
      <c r="K71" s="303">
        <v>1916</v>
      </c>
      <c r="L71" s="303">
        <v>5913</v>
      </c>
      <c r="M71" s="303">
        <v>12803</v>
      </c>
      <c r="N71" s="303">
        <v>10980</v>
      </c>
      <c r="O71" s="303">
        <v>7425</v>
      </c>
      <c r="P71" s="194">
        <v>1932021</v>
      </c>
    </row>
    <row r="72" spans="1:16" x14ac:dyDescent="0.15">
      <c r="A72" s="52" t="s">
        <v>55</v>
      </c>
      <c r="B72" s="194">
        <f t="shared" si="4"/>
        <v>162239</v>
      </c>
      <c r="C72" s="303">
        <v>2873</v>
      </c>
      <c r="D72" s="303">
        <v>7478</v>
      </c>
      <c r="E72" s="303">
        <v>4802</v>
      </c>
      <c r="F72" s="303">
        <v>16906</v>
      </c>
      <c r="G72" s="303">
        <v>54917</v>
      </c>
      <c r="H72" s="303">
        <v>3086</v>
      </c>
      <c r="I72" s="303">
        <v>39371</v>
      </c>
      <c r="J72" s="303">
        <v>2821</v>
      </c>
      <c r="K72" s="303">
        <v>1789</v>
      </c>
      <c r="L72" s="303">
        <v>4266</v>
      </c>
      <c r="M72" s="303">
        <v>10532</v>
      </c>
      <c r="N72" s="303">
        <v>8092</v>
      </c>
      <c r="O72" s="303">
        <v>5306</v>
      </c>
      <c r="P72" s="194">
        <v>1792560</v>
      </c>
    </row>
    <row r="73" spans="1:16" x14ac:dyDescent="0.15">
      <c r="A73" s="52" t="s">
        <v>56</v>
      </c>
      <c r="B73" s="194">
        <f t="shared" si="4"/>
        <v>1087911</v>
      </c>
      <c r="C73" s="303">
        <v>25931</v>
      </c>
      <c r="D73" s="303">
        <v>65079</v>
      </c>
      <c r="E73" s="303">
        <v>46144</v>
      </c>
      <c r="F73" s="303">
        <v>134808</v>
      </c>
      <c r="G73" s="303">
        <v>284129</v>
      </c>
      <c r="H73" s="303">
        <v>31886</v>
      </c>
      <c r="I73" s="303">
        <v>221166</v>
      </c>
      <c r="J73" s="303">
        <v>27675</v>
      </c>
      <c r="K73" s="303">
        <v>12901</v>
      </c>
      <c r="L73" s="303">
        <v>38211</v>
      </c>
      <c r="M73" s="303">
        <v>84064</v>
      </c>
      <c r="N73" s="303">
        <v>68139</v>
      </c>
      <c r="O73" s="303">
        <v>47778</v>
      </c>
      <c r="P73" s="194">
        <v>12307137</v>
      </c>
    </row>
    <row r="74" spans="1:16" x14ac:dyDescent="0.15">
      <c r="A74" s="52" t="s">
        <v>57</v>
      </c>
      <c r="B74" s="194">
        <f t="shared" si="4"/>
        <v>201967</v>
      </c>
      <c r="C74" s="303">
        <v>5606</v>
      </c>
      <c r="D74" s="303">
        <v>13163</v>
      </c>
      <c r="E74" s="303">
        <v>9987</v>
      </c>
      <c r="F74" s="303">
        <v>27291</v>
      </c>
      <c r="G74" s="303">
        <v>42985</v>
      </c>
      <c r="H74" s="303">
        <v>7213</v>
      </c>
      <c r="I74" s="303">
        <v>38324</v>
      </c>
      <c r="J74" s="303">
        <v>6615</v>
      </c>
      <c r="K74" s="303">
        <v>2667</v>
      </c>
      <c r="L74" s="303">
        <v>8736</v>
      </c>
      <c r="M74" s="303">
        <v>16643</v>
      </c>
      <c r="N74" s="303">
        <v>13785</v>
      </c>
      <c r="O74" s="303">
        <v>8952</v>
      </c>
      <c r="P74" s="194">
        <v>2165704</v>
      </c>
    </row>
    <row r="75" spans="1:16" x14ac:dyDescent="0.15">
      <c r="A75" s="52" t="s">
        <v>58</v>
      </c>
      <c r="B75" s="194">
        <f t="shared" si="4"/>
        <v>198151</v>
      </c>
      <c r="C75" s="303">
        <v>5748</v>
      </c>
      <c r="D75" s="303">
        <v>13732</v>
      </c>
      <c r="E75" s="303">
        <v>10175</v>
      </c>
      <c r="F75" s="303">
        <v>26739</v>
      </c>
      <c r="G75" s="303">
        <v>37749</v>
      </c>
      <c r="H75" s="303">
        <v>7443</v>
      </c>
      <c r="I75" s="303">
        <v>37764</v>
      </c>
      <c r="J75" s="303">
        <v>7287</v>
      </c>
      <c r="K75" s="303">
        <v>2723</v>
      </c>
      <c r="L75" s="303">
        <v>9051</v>
      </c>
      <c r="M75" s="303">
        <v>17152</v>
      </c>
      <c r="N75" s="303">
        <v>13901</v>
      </c>
      <c r="O75" s="303">
        <v>8687</v>
      </c>
      <c r="P75" s="194">
        <v>2082184</v>
      </c>
    </row>
    <row r="76" spans="1:16" x14ac:dyDescent="0.15">
      <c r="A76" s="52" t="s">
        <v>59</v>
      </c>
      <c r="B76" s="194">
        <f t="shared" si="4"/>
        <v>381612</v>
      </c>
      <c r="C76" s="303">
        <v>10808</v>
      </c>
      <c r="D76" s="303">
        <v>28082</v>
      </c>
      <c r="E76" s="303">
        <v>20040</v>
      </c>
      <c r="F76" s="303">
        <v>50699</v>
      </c>
      <c r="G76" s="303">
        <v>67887</v>
      </c>
      <c r="H76" s="303">
        <v>14064</v>
      </c>
      <c r="I76" s="303">
        <v>75227</v>
      </c>
      <c r="J76" s="303">
        <v>14058</v>
      </c>
      <c r="K76" s="303">
        <v>5189</v>
      </c>
      <c r="L76" s="303">
        <v>16913</v>
      </c>
      <c r="M76" s="303">
        <v>35935</v>
      </c>
      <c r="N76" s="303">
        <v>26524</v>
      </c>
      <c r="O76" s="303">
        <v>16186</v>
      </c>
      <c r="P76" s="194">
        <v>3837978</v>
      </c>
    </row>
    <row r="77" spans="1:16" x14ac:dyDescent="0.15">
      <c r="A77" s="52" t="s">
        <v>60</v>
      </c>
      <c r="B77" s="194">
        <f t="shared" si="4"/>
        <v>230483</v>
      </c>
      <c r="C77" s="303">
        <v>6619</v>
      </c>
      <c r="D77" s="303">
        <v>16481</v>
      </c>
      <c r="E77" s="303">
        <v>13291</v>
      </c>
      <c r="F77" s="303">
        <v>29524</v>
      </c>
      <c r="G77" s="303">
        <v>40150</v>
      </c>
      <c r="H77" s="303">
        <v>8928</v>
      </c>
      <c r="I77" s="303">
        <v>43859</v>
      </c>
      <c r="J77" s="303">
        <v>8715</v>
      </c>
      <c r="K77" s="303">
        <v>3285</v>
      </c>
      <c r="L77" s="303">
        <v>10877</v>
      </c>
      <c r="M77" s="303">
        <v>22412</v>
      </c>
      <c r="N77" s="303">
        <v>16788</v>
      </c>
      <c r="O77" s="303">
        <v>9554</v>
      </c>
      <c r="P77" s="194">
        <v>2283387</v>
      </c>
    </row>
    <row r="78" spans="1:16" x14ac:dyDescent="0.15">
      <c r="A78" s="52" t="s">
        <v>61</v>
      </c>
      <c r="B78" s="194">
        <f t="shared" si="4"/>
        <v>158517</v>
      </c>
      <c r="C78" s="303">
        <v>5162</v>
      </c>
      <c r="D78" s="303">
        <v>11429</v>
      </c>
      <c r="E78" s="303">
        <v>9836</v>
      </c>
      <c r="F78" s="303">
        <v>18994</v>
      </c>
      <c r="G78" s="303">
        <v>26574</v>
      </c>
      <c r="H78" s="303">
        <v>6815</v>
      </c>
      <c r="I78" s="303">
        <v>27871</v>
      </c>
      <c r="J78" s="303">
        <v>6645</v>
      </c>
      <c r="K78" s="303">
        <v>2501</v>
      </c>
      <c r="L78" s="303">
        <v>8062</v>
      </c>
      <c r="M78" s="303">
        <v>14835</v>
      </c>
      <c r="N78" s="303">
        <v>12836</v>
      </c>
      <c r="O78" s="303">
        <v>6957</v>
      </c>
      <c r="P78" s="194">
        <v>1534917</v>
      </c>
    </row>
    <row r="79" spans="1:16" x14ac:dyDescent="0.15">
      <c r="A79" s="55" t="s">
        <v>62</v>
      </c>
      <c r="B79" s="194">
        <f t="shared" si="4"/>
        <v>3065778</v>
      </c>
      <c r="C79" s="303">
        <v>77677</v>
      </c>
      <c r="D79" s="303">
        <v>193741</v>
      </c>
      <c r="E79" s="303">
        <v>141087</v>
      </c>
      <c r="F79" s="303">
        <v>388097</v>
      </c>
      <c r="G79" s="303">
        <v>719994</v>
      </c>
      <c r="H79" s="303">
        <v>97506</v>
      </c>
      <c r="I79" s="303">
        <v>614615</v>
      </c>
      <c r="J79" s="303">
        <v>89338</v>
      </c>
      <c r="K79" s="303">
        <v>38478</v>
      </c>
      <c r="L79" s="303">
        <v>117592</v>
      </c>
      <c r="M79" s="303">
        <v>251778</v>
      </c>
      <c r="N79" s="303">
        <v>201711</v>
      </c>
      <c r="O79" s="303">
        <v>134164</v>
      </c>
      <c r="P79" s="194">
        <v>33519098</v>
      </c>
    </row>
    <row r="80" spans="1:16" x14ac:dyDescent="0.15">
      <c r="A80" s="52" t="s">
        <v>35</v>
      </c>
      <c r="B80" s="194">
        <f t="shared" si="4"/>
        <v>173724</v>
      </c>
      <c r="C80" s="303">
        <v>4014</v>
      </c>
      <c r="D80" s="303">
        <v>9929</v>
      </c>
      <c r="E80" s="303">
        <v>7021</v>
      </c>
      <c r="F80" s="303">
        <v>22151</v>
      </c>
      <c r="G80" s="303">
        <v>46824</v>
      </c>
      <c r="H80" s="303">
        <v>4608</v>
      </c>
      <c r="I80" s="303">
        <v>35853</v>
      </c>
      <c r="J80" s="303">
        <v>3859</v>
      </c>
      <c r="K80" s="303">
        <v>1841</v>
      </c>
      <c r="L80" s="303">
        <v>5436</v>
      </c>
      <c r="M80" s="303">
        <v>13394</v>
      </c>
      <c r="N80" s="303">
        <v>10610</v>
      </c>
      <c r="O80" s="303">
        <v>8184</v>
      </c>
      <c r="P80" s="194">
        <v>2088955</v>
      </c>
    </row>
    <row r="81" spans="1:16" x14ac:dyDescent="0.15">
      <c r="A81" s="52" t="s">
        <v>36</v>
      </c>
      <c r="B81" s="194">
        <f t="shared" si="4"/>
        <v>368489</v>
      </c>
      <c r="C81" s="303">
        <v>8841</v>
      </c>
      <c r="D81" s="303">
        <v>23090</v>
      </c>
      <c r="E81" s="303">
        <v>16021</v>
      </c>
      <c r="F81" s="303">
        <v>48540</v>
      </c>
      <c r="G81" s="303">
        <v>89537</v>
      </c>
      <c r="H81" s="303">
        <v>10963</v>
      </c>
      <c r="I81" s="303">
        <v>72752</v>
      </c>
      <c r="J81" s="303">
        <v>9418</v>
      </c>
      <c r="K81" s="303">
        <v>4434</v>
      </c>
      <c r="L81" s="303">
        <v>12584</v>
      </c>
      <c r="M81" s="303">
        <v>29213</v>
      </c>
      <c r="N81" s="303">
        <v>24668</v>
      </c>
      <c r="O81" s="303">
        <v>18428</v>
      </c>
      <c r="P81" s="194">
        <v>4265444</v>
      </c>
    </row>
    <row r="82" spans="1:16" x14ac:dyDescent="0.15">
      <c r="A82" s="52" t="s">
        <v>37</v>
      </c>
      <c r="B82" s="194">
        <f t="shared" si="4"/>
        <v>328337</v>
      </c>
      <c r="C82" s="303">
        <v>6298</v>
      </c>
      <c r="D82" s="303">
        <v>16370</v>
      </c>
      <c r="E82" s="303">
        <v>10928</v>
      </c>
      <c r="F82" s="303">
        <v>36798</v>
      </c>
      <c r="G82" s="303">
        <v>102042</v>
      </c>
      <c r="H82" s="303">
        <v>7185</v>
      </c>
      <c r="I82" s="303">
        <v>75482</v>
      </c>
      <c r="J82" s="303">
        <v>6555</v>
      </c>
      <c r="K82" s="303">
        <v>3655</v>
      </c>
      <c r="L82" s="303">
        <v>9764</v>
      </c>
      <c r="M82" s="303">
        <v>22692</v>
      </c>
      <c r="N82" s="303">
        <v>18438</v>
      </c>
      <c r="O82" s="303">
        <v>12130</v>
      </c>
      <c r="P82" s="194">
        <v>3683146</v>
      </c>
    </row>
    <row r="83" spans="1:16" x14ac:dyDescent="0.15">
      <c r="A83" s="52" t="s">
        <v>38</v>
      </c>
      <c r="B83" s="194">
        <f t="shared" si="4"/>
        <v>1458338</v>
      </c>
      <c r="C83" s="303">
        <v>36739</v>
      </c>
      <c r="D83" s="303">
        <v>90503</v>
      </c>
      <c r="E83" s="303">
        <v>65289</v>
      </c>
      <c r="F83" s="303">
        <v>185625</v>
      </c>
      <c r="G83" s="303">
        <v>355303</v>
      </c>
      <c r="H83" s="303">
        <v>45935</v>
      </c>
      <c r="I83" s="303">
        <v>290406</v>
      </c>
      <c r="J83" s="303">
        <v>40982</v>
      </c>
      <c r="K83" s="303">
        <v>17963</v>
      </c>
      <c r="L83" s="303">
        <v>55176</v>
      </c>
      <c r="M83" s="303">
        <v>115854</v>
      </c>
      <c r="N83" s="303">
        <v>94197</v>
      </c>
      <c r="O83" s="303">
        <v>64366</v>
      </c>
      <c r="P83" s="194">
        <v>16210414</v>
      </c>
    </row>
    <row r="84" spans="1:16" x14ac:dyDescent="0.15">
      <c r="A84" s="52" t="s">
        <v>39</v>
      </c>
      <c r="B84" s="194">
        <f t="shared" si="4"/>
        <v>770612</v>
      </c>
      <c r="C84" s="303">
        <v>22589</v>
      </c>
      <c r="D84" s="303">
        <v>55992</v>
      </c>
      <c r="E84" s="303">
        <v>43167</v>
      </c>
      <c r="F84" s="303">
        <v>99217</v>
      </c>
      <c r="G84" s="303">
        <v>134611</v>
      </c>
      <c r="H84" s="303">
        <v>29807</v>
      </c>
      <c r="I84" s="303">
        <v>146957</v>
      </c>
      <c r="J84" s="303">
        <v>29418</v>
      </c>
      <c r="K84" s="303">
        <v>10975</v>
      </c>
      <c r="L84" s="303">
        <v>35852</v>
      </c>
      <c r="M84" s="303">
        <v>73182</v>
      </c>
      <c r="N84" s="303">
        <v>56148</v>
      </c>
      <c r="O84" s="303">
        <v>32697</v>
      </c>
      <c r="P84" s="194">
        <v>7656282</v>
      </c>
    </row>
    <row r="85" spans="1:16" x14ac:dyDescent="0.15">
      <c r="A85" s="52" t="s">
        <v>40</v>
      </c>
      <c r="B85" s="194">
        <f t="shared" si="4"/>
        <v>389000</v>
      </c>
      <c r="C85" s="303">
        <v>11781</v>
      </c>
      <c r="D85" s="303">
        <v>27910</v>
      </c>
      <c r="E85" s="303">
        <v>23127</v>
      </c>
      <c r="F85" s="303">
        <v>48518</v>
      </c>
      <c r="G85" s="303">
        <v>66724</v>
      </c>
      <c r="H85" s="303">
        <v>15743</v>
      </c>
      <c r="I85" s="303">
        <v>71730</v>
      </c>
      <c r="J85" s="303">
        <v>15360</v>
      </c>
      <c r="K85" s="303">
        <v>5786</v>
      </c>
      <c r="L85" s="303">
        <v>18939</v>
      </c>
      <c r="M85" s="303">
        <v>37247</v>
      </c>
      <c r="N85" s="303">
        <v>29624</v>
      </c>
      <c r="O85" s="303">
        <v>16511</v>
      </c>
      <c r="P85" s="194">
        <v>3818304</v>
      </c>
    </row>
    <row r="86" spans="1:16" x14ac:dyDescent="0.15">
      <c r="A86" s="56" t="s">
        <v>41</v>
      </c>
      <c r="B86" s="195">
        <f t="shared" si="4"/>
        <v>265210</v>
      </c>
      <c r="C86" s="197">
        <v>8333</v>
      </c>
      <c r="D86" s="197">
        <v>18808</v>
      </c>
      <c r="E86" s="197">
        <v>16548</v>
      </c>
      <c r="F86" s="197">
        <v>31885</v>
      </c>
      <c r="G86" s="197">
        <v>44944</v>
      </c>
      <c r="H86" s="197">
        <v>11170</v>
      </c>
      <c r="I86" s="197">
        <v>47563</v>
      </c>
      <c r="J86" s="197">
        <v>10847</v>
      </c>
      <c r="K86" s="197">
        <v>4136</v>
      </c>
      <c r="L86" s="197">
        <v>13320</v>
      </c>
      <c r="M86" s="197">
        <v>25062</v>
      </c>
      <c r="N86" s="197">
        <v>21093</v>
      </c>
      <c r="O86" s="197">
        <v>11501</v>
      </c>
      <c r="P86" s="195">
        <v>2617558</v>
      </c>
    </row>
    <row r="87" spans="1:16" x14ac:dyDescent="0.2">
      <c r="A87" s="174" t="s">
        <v>491</v>
      </c>
      <c r="C87"/>
      <c r="D87"/>
      <c r="E87"/>
      <c r="F87"/>
      <c r="G87"/>
      <c r="H87"/>
      <c r="I87"/>
      <c r="J87"/>
      <c r="K87"/>
      <c r="L87"/>
      <c r="M87"/>
      <c r="N87"/>
      <c r="O87"/>
    </row>
    <row r="88" spans="1:16" x14ac:dyDescent="0.2">
      <c r="A88" s="174"/>
      <c r="B88" s="131"/>
      <c r="C88"/>
      <c r="D88"/>
      <c r="E88"/>
      <c r="F88"/>
      <c r="G88"/>
      <c r="H88"/>
      <c r="I88"/>
      <c r="J88"/>
      <c r="K88"/>
      <c r="L88"/>
      <c r="M88"/>
      <c r="N88"/>
      <c r="O88"/>
      <c r="P88" s="131"/>
    </row>
    <row r="89" spans="1:16" ht="15.75" x14ac:dyDescent="0.2">
      <c r="A89" s="24" t="s">
        <v>194</v>
      </c>
      <c r="C89"/>
      <c r="D89"/>
      <c r="E89"/>
      <c r="F89"/>
      <c r="G89"/>
      <c r="H89"/>
      <c r="I89"/>
      <c r="J89"/>
      <c r="K89"/>
      <c r="L89"/>
      <c r="M89"/>
      <c r="N89"/>
      <c r="O89"/>
    </row>
    <row r="90" spans="1:16" ht="12.75" x14ac:dyDescent="0.2">
      <c r="A90" s="29" t="s">
        <v>494</v>
      </c>
      <c r="C90"/>
      <c r="D90"/>
      <c r="E90"/>
      <c r="F90"/>
      <c r="G90"/>
      <c r="H90"/>
      <c r="I90"/>
      <c r="J90"/>
      <c r="K90"/>
      <c r="L90"/>
      <c r="M90"/>
      <c r="N90"/>
      <c r="O90"/>
    </row>
    <row r="91" spans="1:16" x14ac:dyDescent="0.2">
      <c r="A91" s="45" t="s">
        <v>726</v>
      </c>
      <c r="C91"/>
      <c r="D91"/>
      <c r="E91"/>
      <c r="F91"/>
      <c r="G91"/>
      <c r="H91"/>
      <c r="I91"/>
      <c r="J91"/>
      <c r="K91"/>
      <c r="L91"/>
      <c r="M91"/>
      <c r="N91"/>
      <c r="O91"/>
    </row>
    <row r="92" spans="1:16" ht="24.75" x14ac:dyDescent="0.15">
      <c r="A92" s="199"/>
      <c r="B92" s="193" t="s">
        <v>578</v>
      </c>
      <c r="C92" s="200" t="s">
        <v>579</v>
      </c>
      <c r="D92" s="200" t="s">
        <v>580</v>
      </c>
      <c r="E92" s="200" t="s">
        <v>581</v>
      </c>
      <c r="F92" s="200" t="s">
        <v>582</v>
      </c>
      <c r="G92" s="200" t="s">
        <v>583</v>
      </c>
      <c r="H92" s="200" t="s">
        <v>584</v>
      </c>
      <c r="I92" s="200" t="s">
        <v>585</v>
      </c>
      <c r="J92" s="200" t="s">
        <v>586</v>
      </c>
      <c r="K92" s="200" t="s">
        <v>587</v>
      </c>
      <c r="L92" s="200" t="s">
        <v>588</v>
      </c>
      <c r="M92" s="200" t="s">
        <v>589</v>
      </c>
      <c r="N92" s="200" t="s">
        <v>590</v>
      </c>
      <c r="O92" s="200" t="s">
        <v>591</v>
      </c>
      <c r="P92" s="193" t="s">
        <v>592</v>
      </c>
    </row>
    <row r="93" spans="1:16" x14ac:dyDescent="0.15">
      <c r="A93" s="51" t="s">
        <v>51</v>
      </c>
      <c r="B93" s="211">
        <f t="shared" ref="B93:B111" si="5">SUM(C93:O93)</f>
        <v>291512</v>
      </c>
      <c r="C93" s="212">
        <v>6587</v>
      </c>
      <c r="D93" s="212">
        <v>16558</v>
      </c>
      <c r="E93" s="212">
        <v>11791</v>
      </c>
      <c r="F93" s="212">
        <v>37678</v>
      </c>
      <c r="G93" s="212">
        <v>78558</v>
      </c>
      <c r="H93" s="212">
        <v>7650</v>
      </c>
      <c r="I93" s="212">
        <v>60240</v>
      </c>
      <c r="J93" s="212">
        <v>6514</v>
      </c>
      <c r="K93" s="212">
        <v>3154</v>
      </c>
      <c r="L93" s="212">
        <v>9175</v>
      </c>
      <c r="M93" s="212">
        <v>22439</v>
      </c>
      <c r="N93" s="212">
        <v>17508</v>
      </c>
      <c r="O93" s="212">
        <v>13660</v>
      </c>
      <c r="P93" s="211">
        <v>3504212</v>
      </c>
    </row>
    <row r="94" spans="1:16" x14ac:dyDescent="0.15">
      <c r="A94" s="52" t="s">
        <v>52</v>
      </c>
      <c r="B94" s="194">
        <f t="shared" si="5"/>
        <v>333033</v>
      </c>
      <c r="C94" s="303">
        <v>7745</v>
      </c>
      <c r="D94" s="303">
        <v>20110</v>
      </c>
      <c r="E94" s="303">
        <v>14098</v>
      </c>
      <c r="F94" s="303">
        <v>42949</v>
      </c>
      <c r="G94" s="303">
        <v>84158</v>
      </c>
      <c r="H94" s="303">
        <v>9623</v>
      </c>
      <c r="I94" s="303">
        <v>66947</v>
      </c>
      <c r="J94" s="303">
        <v>8020</v>
      </c>
      <c r="K94" s="303">
        <v>3829</v>
      </c>
      <c r="L94" s="303">
        <v>10945</v>
      </c>
      <c r="M94" s="303">
        <v>26444</v>
      </c>
      <c r="N94" s="303">
        <v>21674</v>
      </c>
      <c r="O94" s="303">
        <v>16491</v>
      </c>
      <c r="P94" s="194">
        <v>3908721</v>
      </c>
    </row>
    <row r="95" spans="1:16" x14ac:dyDescent="0.15">
      <c r="A95" s="52" t="s">
        <v>53</v>
      </c>
      <c r="B95" s="194">
        <f t="shared" si="5"/>
        <v>347161</v>
      </c>
      <c r="C95" s="303">
        <v>8645</v>
      </c>
      <c r="D95" s="303">
        <v>22016</v>
      </c>
      <c r="E95" s="303">
        <v>15555</v>
      </c>
      <c r="F95" s="303">
        <v>45572</v>
      </c>
      <c r="G95" s="303">
        <v>82419</v>
      </c>
      <c r="H95" s="303">
        <v>10713</v>
      </c>
      <c r="I95" s="303">
        <v>68197</v>
      </c>
      <c r="J95" s="303">
        <v>8960</v>
      </c>
      <c r="K95" s="303">
        <v>4394</v>
      </c>
      <c r="L95" s="303">
        <v>11902</v>
      </c>
      <c r="M95" s="303">
        <v>27379</v>
      </c>
      <c r="N95" s="303">
        <v>23442</v>
      </c>
      <c r="O95" s="303">
        <v>17967</v>
      </c>
      <c r="P95" s="194">
        <v>4004045</v>
      </c>
    </row>
    <row r="96" spans="1:16" x14ac:dyDescent="0.15">
      <c r="A96" s="52" t="s">
        <v>54</v>
      </c>
      <c r="B96" s="194">
        <f t="shared" si="5"/>
        <v>348750</v>
      </c>
      <c r="C96" s="303">
        <v>7741</v>
      </c>
      <c r="D96" s="303">
        <v>19960</v>
      </c>
      <c r="E96" s="303">
        <v>14496</v>
      </c>
      <c r="F96" s="303">
        <v>44416</v>
      </c>
      <c r="G96" s="303">
        <v>90615</v>
      </c>
      <c r="H96" s="303">
        <v>9595</v>
      </c>
      <c r="I96" s="303">
        <v>72874</v>
      </c>
      <c r="J96" s="303">
        <v>8367</v>
      </c>
      <c r="K96" s="303">
        <v>4205</v>
      </c>
      <c r="L96" s="303">
        <v>12817</v>
      </c>
      <c r="M96" s="303">
        <v>25974</v>
      </c>
      <c r="N96" s="303">
        <v>22249</v>
      </c>
      <c r="O96" s="303">
        <v>15441</v>
      </c>
      <c r="P96" s="194">
        <v>3973062</v>
      </c>
    </row>
    <row r="97" spans="1:16" x14ac:dyDescent="0.15">
      <c r="A97" s="52" t="s">
        <v>55</v>
      </c>
      <c r="B97" s="194">
        <f t="shared" si="5"/>
        <v>329069</v>
      </c>
      <c r="C97" s="303">
        <v>6303</v>
      </c>
      <c r="D97" s="303">
        <v>15377</v>
      </c>
      <c r="E97" s="303">
        <v>10974</v>
      </c>
      <c r="F97" s="303">
        <v>35470</v>
      </c>
      <c r="G97" s="303">
        <v>107253</v>
      </c>
      <c r="H97" s="303">
        <v>6596</v>
      </c>
      <c r="I97" s="303">
        <v>77972</v>
      </c>
      <c r="J97" s="303">
        <v>6129</v>
      </c>
      <c r="K97" s="303">
        <v>3606</v>
      </c>
      <c r="L97" s="303">
        <v>9938</v>
      </c>
      <c r="M97" s="303">
        <v>21400</v>
      </c>
      <c r="N97" s="303">
        <v>16807</v>
      </c>
      <c r="O97" s="303">
        <v>11244</v>
      </c>
      <c r="P97" s="194">
        <v>3635854</v>
      </c>
    </row>
    <row r="98" spans="1:16" x14ac:dyDescent="0.15">
      <c r="A98" s="52" t="s">
        <v>56</v>
      </c>
      <c r="B98" s="194">
        <f t="shared" si="5"/>
        <v>2135268</v>
      </c>
      <c r="C98" s="303">
        <v>51766</v>
      </c>
      <c r="D98" s="303">
        <v>126070</v>
      </c>
      <c r="E98" s="303">
        <v>92917</v>
      </c>
      <c r="F98" s="303">
        <v>262686</v>
      </c>
      <c r="G98" s="303">
        <v>565008</v>
      </c>
      <c r="H98" s="303">
        <v>62957</v>
      </c>
      <c r="I98" s="303">
        <v>428408</v>
      </c>
      <c r="J98" s="303">
        <v>54903</v>
      </c>
      <c r="K98" s="303">
        <v>26031</v>
      </c>
      <c r="L98" s="303">
        <v>75081</v>
      </c>
      <c r="M98" s="303">
        <v>161901</v>
      </c>
      <c r="N98" s="303">
        <v>133102</v>
      </c>
      <c r="O98" s="303">
        <v>94438</v>
      </c>
      <c r="P98" s="194">
        <v>24223109</v>
      </c>
    </row>
    <row r="99" spans="1:16" x14ac:dyDescent="0.15">
      <c r="A99" s="52" t="s">
        <v>57</v>
      </c>
      <c r="B99" s="194">
        <f t="shared" si="5"/>
        <v>392499</v>
      </c>
      <c r="C99" s="303">
        <v>11143</v>
      </c>
      <c r="D99" s="303">
        <v>25652</v>
      </c>
      <c r="E99" s="303">
        <v>20196</v>
      </c>
      <c r="F99" s="303">
        <v>51753</v>
      </c>
      <c r="G99" s="303">
        <v>84843</v>
      </c>
      <c r="H99" s="303">
        <v>14392</v>
      </c>
      <c r="I99" s="303">
        <v>72713</v>
      </c>
      <c r="J99" s="303">
        <v>12866</v>
      </c>
      <c r="K99" s="303">
        <v>5513</v>
      </c>
      <c r="L99" s="303">
        <v>16683</v>
      </c>
      <c r="M99" s="303">
        <v>32099</v>
      </c>
      <c r="N99" s="303">
        <v>26951</v>
      </c>
      <c r="O99" s="303">
        <v>17695</v>
      </c>
      <c r="P99" s="194">
        <v>4216135</v>
      </c>
    </row>
    <row r="100" spans="1:16" x14ac:dyDescent="0.15">
      <c r="A100" s="52" t="s">
        <v>58</v>
      </c>
      <c r="B100" s="194">
        <f t="shared" si="5"/>
        <v>378662</v>
      </c>
      <c r="C100" s="303">
        <v>11336</v>
      </c>
      <c r="D100" s="303">
        <v>26525</v>
      </c>
      <c r="E100" s="303">
        <v>20219</v>
      </c>
      <c r="F100" s="303">
        <v>50969</v>
      </c>
      <c r="G100" s="303">
        <v>72167</v>
      </c>
      <c r="H100" s="303">
        <v>14418</v>
      </c>
      <c r="I100" s="303">
        <v>69781</v>
      </c>
      <c r="J100" s="303">
        <v>14220</v>
      </c>
      <c r="K100" s="303">
        <v>5523</v>
      </c>
      <c r="L100" s="303">
        <v>17205</v>
      </c>
      <c r="M100" s="303">
        <v>32657</v>
      </c>
      <c r="N100" s="303">
        <v>26784</v>
      </c>
      <c r="O100" s="303">
        <v>16858</v>
      </c>
      <c r="P100" s="194">
        <v>3979481</v>
      </c>
    </row>
    <row r="101" spans="1:16" x14ac:dyDescent="0.15">
      <c r="A101" s="52" t="s">
        <v>59</v>
      </c>
      <c r="B101" s="194">
        <f t="shared" si="5"/>
        <v>721231</v>
      </c>
      <c r="C101" s="303">
        <v>21331</v>
      </c>
      <c r="D101" s="303">
        <v>53514</v>
      </c>
      <c r="E101" s="303">
        <v>39235</v>
      </c>
      <c r="F101" s="303">
        <v>96145</v>
      </c>
      <c r="G101" s="303">
        <v>125754</v>
      </c>
      <c r="H101" s="303">
        <v>27453</v>
      </c>
      <c r="I101" s="303">
        <v>138942</v>
      </c>
      <c r="J101" s="303">
        <v>27403</v>
      </c>
      <c r="K101" s="303">
        <v>10439</v>
      </c>
      <c r="L101" s="303">
        <v>32318</v>
      </c>
      <c r="M101" s="303">
        <v>67014</v>
      </c>
      <c r="N101" s="303">
        <v>50495</v>
      </c>
      <c r="O101" s="303">
        <v>31188</v>
      </c>
      <c r="P101" s="194">
        <v>7205447</v>
      </c>
    </row>
    <row r="102" spans="1:16" x14ac:dyDescent="0.15">
      <c r="A102" s="52" t="s">
        <v>60</v>
      </c>
      <c r="B102" s="194">
        <f t="shared" si="5"/>
        <v>409534</v>
      </c>
      <c r="C102" s="303">
        <v>11946</v>
      </c>
      <c r="D102" s="303">
        <v>29820</v>
      </c>
      <c r="E102" s="303">
        <v>23815</v>
      </c>
      <c r="F102" s="303">
        <v>52342</v>
      </c>
      <c r="G102" s="303">
        <v>70281</v>
      </c>
      <c r="H102" s="303">
        <v>16147</v>
      </c>
      <c r="I102" s="303">
        <v>77985</v>
      </c>
      <c r="J102" s="303">
        <v>15831</v>
      </c>
      <c r="K102" s="303">
        <v>5891</v>
      </c>
      <c r="L102" s="303">
        <v>18993</v>
      </c>
      <c r="M102" s="303">
        <v>39641</v>
      </c>
      <c r="N102" s="303">
        <v>29585</v>
      </c>
      <c r="O102" s="303">
        <v>17257</v>
      </c>
      <c r="P102" s="194">
        <v>3998193</v>
      </c>
    </row>
    <row r="103" spans="1:16" x14ac:dyDescent="0.15">
      <c r="A103" s="52" t="s">
        <v>61</v>
      </c>
      <c r="B103" s="194">
        <f t="shared" si="5"/>
        <v>238139</v>
      </c>
      <c r="C103" s="303">
        <v>7855</v>
      </c>
      <c r="D103" s="303">
        <v>17103</v>
      </c>
      <c r="E103" s="303">
        <v>15064</v>
      </c>
      <c r="F103" s="303">
        <v>28488</v>
      </c>
      <c r="G103" s="303">
        <v>39879</v>
      </c>
      <c r="H103" s="303">
        <v>10496</v>
      </c>
      <c r="I103" s="303">
        <v>42086</v>
      </c>
      <c r="J103" s="303">
        <v>9953</v>
      </c>
      <c r="K103" s="303">
        <v>3701</v>
      </c>
      <c r="L103" s="303">
        <v>11782</v>
      </c>
      <c r="M103" s="303">
        <v>22052</v>
      </c>
      <c r="N103" s="303">
        <v>19301</v>
      </c>
      <c r="O103" s="303">
        <v>10379</v>
      </c>
      <c r="P103" s="194">
        <v>2249695</v>
      </c>
    </row>
    <row r="104" spans="1:16" x14ac:dyDescent="0.15">
      <c r="A104" s="55" t="s">
        <v>62</v>
      </c>
      <c r="B104" s="194">
        <f t="shared" si="5"/>
        <v>5718160</v>
      </c>
      <c r="C104" s="303">
        <v>149442</v>
      </c>
      <c r="D104" s="303">
        <v>357928</v>
      </c>
      <c r="E104" s="303">
        <v>274546</v>
      </c>
      <c r="F104" s="303">
        <v>720742</v>
      </c>
      <c r="G104" s="303">
        <v>1361882</v>
      </c>
      <c r="H104" s="303">
        <v>185068</v>
      </c>
      <c r="I104" s="303">
        <v>1123060</v>
      </c>
      <c r="J104" s="303">
        <v>167656</v>
      </c>
      <c r="K104" s="303">
        <v>75616</v>
      </c>
      <c r="L104" s="303">
        <v>218494</v>
      </c>
      <c r="M104" s="303">
        <v>454444</v>
      </c>
      <c r="N104" s="303">
        <v>372374</v>
      </c>
      <c r="O104" s="303">
        <v>256908</v>
      </c>
      <c r="P104" s="194">
        <v>62757712</v>
      </c>
    </row>
    <row r="105" spans="1:16" x14ac:dyDescent="0.15">
      <c r="A105" s="52" t="s">
        <v>35</v>
      </c>
      <c r="B105" s="194">
        <f t="shared" si="5"/>
        <v>355456</v>
      </c>
      <c r="C105" s="303">
        <v>8080</v>
      </c>
      <c r="D105" s="303">
        <v>20319</v>
      </c>
      <c r="E105" s="303">
        <v>14519</v>
      </c>
      <c r="F105" s="303">
        <v>45791</v>
      </c>
      <c r="G105" s="303">
        <v>95034</v>
      </c>
      <c r="H105" s="303">
        <v>9490</v>
      </c>
      <c r="I105" s="303">
        <v>73163</v>
      </c>
      <c r="J105" s="303">
        <v>7994</v>
      </c>
      <c r="K105" s="303">
        <v>3862</v>
      </c>
      <c r="L105" s="303">
        <v>11265</v>
      </c>
      <c r="M105" s="303">
        <v>27670</v>
      </c>
      <c r="N105" s="303">
        <v>21603</v>
      </c>
      <c r="O105" s="303">
        <v>16666</v>
      </c>
      <c r="P105" s="194">
        <v>4264786</v>
      </c>
    </row>
    <row r="106" spans="1:16" x14ac:dyDescent="0.15">
      <c r="A106" s="52" t="s">
        <v>36</v>
      </c>
      <c r="B106" s="194">
        <f t="shared" si="5"/>
        <v>752943</v>
      </c>
      <c r="C106" s="303">
        <v>18307</v>
      </c>
      <c r="D106" s="303">
        <v>46999</v>
      </c>
      <c r="E106" s="303">
        <v>33035</v>
      </c>
      <c r="F106" s="303">
        <v>98566</v>
      </c>
      <c r="G106" s="303">
        <v>182406</v>
      </c>
      <c r="H106" s="303">
        <v>22758</v>
      </c>
      <c r="I106" s="303">
        <v>149075</v>
      </c>
      <c r="J106" s="303">
        <v>19138</v>
      </c>
      <c r="K106" s="303">
        <v>9212</v>
      </c>
      <c r="L106" s="303">
        <v>25835</v>
      </c>
      <c r="M106" s="303">
        <v>59090</v>
      </c>
      <c r="N106" s="303">
        <v>50279</v>
      </c>
      <c r="O106" s="303">
        <v>38243</v>
      </c>
      <c r="P106" s="194">
        <v>8734484</v>
      </c>
    </row>
    <row r="107" spans="1:16" x14ac:dyDescent="0.15">
      <c r="A107" s="52" t="s">
        <v>37</v>
      </c>
      <c r="B107" s="194">
        <f t="shared" si="5"/>
        <v>669259</v>
      </c>
      <c r="C107" s="303">
        <v>13520</v>
      </c>
      <c r="D107" s="303">
        <v>33888</v>
      </c>
      <c r="E107" s="303">
        <v>24390</v>
      </c>
      <c r="F107" s="303">
        <v>77183</v>
      </c>
      <c r="G107" s="303">
        <v>201448</v>
      </c>
      <c r="H107" s="303">
        <v>15321</v>
      </c>
      <c r="I107" s="303">
        <v>151171</v>
      </c>
      <c r="J107" s="303">
        <v>13878</v>
      </c>
      <c r="K107" s="303">
        <v>7626</v>
      </c>
      <c r="L107" s="303">
        <v>21910</v>
      </c>
      <c r="M107" s="303">
        <v>46088</v>
      </c>
      <c r="N107" s="303">
        <v>37487</v>
      </c>
      <c r="O107" s="303">
        <v>25349</v>
      </c>
      <c r="P107" s="194">
        <v>7503902</v>
      </c>
    </row>
    <row r="108" spans="1:16" x14ac:dyDescent="0.15">
      <c r="A108" s="52" t="s">
        <v>38</v>
      </c>
      <c r="B108" s="194">
        <f t="shared" si="5"/>
        <v>2846859</v>
      </c>
      <c r="C108" s="303">
        <v>73040</v>
      </c>
      <c r="D108" s="303">
        <v>175317</v>
      </c>
      <c r="E108" s="303">
        <v>131191</v>
      </c>
      <c r="F108" s="303">
        <v>358825</v>
      </c>
      <c r="G108" s="303">
        <v>702876</v>
      </c>
      <c r="H108" s="303">
        <v>90474</v>
      </c>
      <c r="I108" s="303">
        <v>557415</v>
      </c>
      <c r="J108" s="303">
        <v>80770</v>
      </c>
      <c r="K108" s="303">
        <v>36398</v>
      </c>
      <c r="L108" s="303">
        <v>107288</v>
      </c>
      <c r="M108" s="303">
        <v>222657</v>
      </c>
      <c r="N108" s="303">
        <v>183787</v>
      </c>
      <c r="O108" s="303">
        <v>126821</v>
      </c>
      <c r="P108" s="194">
        <v>31731762</v>
      </c>
    </row>
    <row r="109" spans="1:16" x14ac:dyDescent="0.15">
      <c r="A109" s="52" t="s">
        <v>39</v>
      </c>
      <c r="B109" s="194">
        <f t="shared" si="5"/>
        <v>1368904</v>
      </c>
      <c r="C109" s="303">
        <v>41132</v>
      </c>
      <c r="D109" s="303">
        <v>100437</v>
      </c>
      <c r="E109" s="303">
        <v>78114</v>
      </c>
      <c r="F109" s="303">
        <v>176975</v>
      </c>
      <c r="G109" s="303">
        <v>235914</v>
      </c>
      <c r="H109" s="303">
        <v>54096</v>
      </c>
      <c r="I109" s="303">
        <v>259013</v>
      </c>
      <c r="J109" s="303">
        <v>53187</v>
      </c>
      <c r="K109" s="303">
        <v>20031</v>
      </c>
      <c r="L109" s="303">
        <v>63093</v>
      </c>
      <c r="M109" s="303">
        <v>128707</v>
      </c>
      <c r="N109" s="303">
        <v>99381</v>
      </c>
      <c r="O109" s="303">
        <v>58824</v>
      </c>
      <c r="P109" s="194">
        <v>13453335</v>
      </c>
    </row>
    <row r="110" spans="1:16" x14ac:dyDescent="0.15">
      <c r="A110" s="41" t="s">
        <v>40</v>
      </c>
      <c r="B110" s="194">
        <f t="shared" si="5"/>
        <v>647673</v>
      </c>
      <c r="C110" s="303">
        <v>19801</v>
      </c>
      <c r="D110" s="303">
        <v>46923</v>
      </c>
      <c r="E110" s="303">
        <v>38879</v>
      </c>
      <c r="F110" s="303">
        <v>80830</v>
      </c>
      <c r="G110" s="303">
        <v>110160</v>
      </c>
      <c r="H110" s="303">
        <v>26643</v>
      </c>
      <c r="I110" s="303">
        <v>120071</v>
      </c>
      <c r="J110" s="303">
        <v>25784</v>
      </c>
      <c r="K110" s="303">
        <v>9592</v>
      </c>
      <c r="L110" s="303">
        <v>30775</v>
      </c>
      <c r="M110" s="303">
        <v>61693</v>
      </c>
      <c r="N110" s="303">
        <v>48886</v>
      </c>
      <c r="O110" s="303">
        <v>27636</v>
      </c>
      <c r="P110" s="194">
        <v>6247888</v>
      </c>
    </row>
    <row r="111" spans="1:16" x14ac:dyDescent="0.15">
      <c r="A111" s="157" t="s">
        <v>41</v>
      </c>
      <c r="B111" s="195">
        <f t="shared" si="5"/>
        <v>421210</v>
      </c>
      <c r="C111" s="197">
        <v>13426</v>
      </c>
      <c r="D111" s="197">
        <v>30100</v>
      </c>
      <c r="E111" s="197">
        <v>26666</v>
      </c>
      <c r="F111" s="197">
        <v>50677</v>
      </c>
      <c r="G111" s="197">
        <v>70928</v>
      </c>
      <c r="H111" s="197">
        <v>18030</v>
      </c>
      <c r="I111" s="197">
        <v>75563</v>
      </c>
      <c r="J111" s="197">
        <v>17380</v>
      </c>
      <c r="K111" s="197">
        <v>6546</v>
      </c>
      <c r="L111" s="197">
        <v>20637</v>
      </c>
      <c r="M111" s="197">
        <v>39492</v>
      </c>
      <c r="N111" s="197">
        <v>33465</v>
      </c>
      <c r="O111" s="197">
        <v>18300</v>
      </c>
      <c r="P111" s="195">
        <v>4081928</v>
      </c>
    </row>
    <row r="112" spans="1:16" x14ac:dyDescent="0.15">
      <c r="A112" s="174" t="s">
        <v>491</v>
      </c>
      <c r="B112"/>
      <c r="C112"/>
      <c r="D112"/>
      <c r="E112"/>
      <c r="F112"/>
      <c r="G112"/>
      <c r="H112"/>
      <c r="I112"/>
      <c r="J112"/>
      <c r="K112"/>
      <c r="L112"/>
      <c r="M112"/>
      <c r="N112"/>
      <c r="O112"/>
      <c r="P112"/>
    </row>
    <row r="113" spans="1:16" x14ac:dyDescent="0.15">
      <c r="A113" s="174"/>
      <c r="B113"/>
      <c r="C113"/>
      <c r="D113"/>
      <c r="E113"/>
      <c r="F113"/>
      <c r="G113"/>
      <c r="H113"/>
      <c r="I113"/>
      <c r="J113"/>
      <c r="K113"/>
      <c r="L113"/>
      <c r="M113"/>
      <c r="N113"/>
      <c r="O113"/>
      <c r="P113"/>
    </row>
    <row r="114" spans="1:16" ht="15.75" x14ac:dyDescent="0.2">
      <c r="A114" s="24" t="s">
        <v>228</v>
      </c>
    </row>
    <row r="115" spans="1:16" ht="12.75" x14ac:dyDescent="0.2">
      <c r="A115" s="29" t="s">
        <v>495</v>
      </c>
    </row>
    <row r="116" spans="1:16" x14ac:dyDescent="0.2">
      <c r="A116" s="31" t="s">
        <v>496</v>
      </c>
    </row>
    <row r="117" spans="1:16" ht="24.75" x14ac:dyDescent="0.15">
      <c r="A117" s="199"/>
      <c r="B117" s="193" t="s">
        <v>578</v>
      </c>
      <c r="C117" s="200" t="s">
        <v>579</v>
      </c>
      <c r="D117" s="200" t="s">
        <v>580</v>
      </c>
      <c r="E117" s="200" t="s">
        <v>581</v>
      </c>
      <c r="F117" s="200" t="s">
        <v>582</v>
      </c>
      <c r="G117" s="200" t="s">
        <v>583</v>
      </c>
      <c r="H117" s="200" t="s">
        <v>584</v>
      </c>
      <c r="I117" s="200" t="s">
        <v>585</v>
      </c>
      <c r="J117" s="200" t="s">
        <v>586</v>
      </c>
      <c r="K117" s="200" t="s">
        <v>587</v>
      </c>
      <c r="L117" s="200" t="s">
        <v>588</v>
      </c>
      <c r="M117" s="200" t="s">
        <v>589</v>
      </c>
      <c r="N117" s="200" t="s">
        <v>590</v>
      </c>
      <c r="O117" s="200" t="s">
        <v>591</v>
      </c>
      <c r="P117" s="193" t="s">
        <v>592</v>
      </c>
    </row>
    <row r="118" spans="1:16" x14ac:dyDescent="0.15">
      <c r="A118" s="51" t="s">
        <v>78</v>
      </c>
      <c r="B118" s="211">
        <v>20180</v>
      </c>
      <c r="C118" s="212">
        <v>19190</v>
      </c>
      <c r="D118" s="212">
        <v>18560</v>
      </c>
      <c r="E118" s="212">
        <v>20090</v>
      </c>
      <c r="F118" s="212">
        <v>19490</v>
      </c>
      <c r="G118" s="212">
        <v>22510</v>
      </c>
      <c r="H118" s="212">
        <v>20130</v>
      </c>
      <c r="I118" s="212">
        <v>19850</v>
      </c>
      <c r="J118" s="212">
        <v>20220</v>
      </c>
      <c r="K118" s="212">
        <v>19770</v>
      </c>
      <c r="L118" s="212">
        <v>19910</v>
      </c>
      <c r="M118" s="212">
        <v>18880</v>
      </c>
      <c r="N118" s="212">
        <v>19880</v>
      </c>
      <c r="O118" s="212">
        <v>19560</v>
      </c>
      <c r="P118" s="211">
        <v>21110</v>
      </c>
    </row>
    <row r="119" spans="1:16" x14ac:dyDescent="0.15">
      <c r="A119" s="104" t="s">
        <v>174</v>
      </c>
      <c r="B119" s="203">
        <v>3.4</v>
      </c>
      <c r="C119" s="204">
        <v>3.1</v>
      </c>
      <c r="D119" s="204">
        <v>3.2</v>
      </c>
      <c r="E119" s="204">
        <v>2.9</v>
      </c>
      <c r="F119" s="204">
        <v>3.4</v>
      </c>
      <c r="G119" s="204">
        <v>3.4</v>
      </c>
      <c r="H119" s="204">
        <v>3.1</v>
      </c>
      <c r="I119" s="204">
        <v>3.6</v>
      </c>
      <c r="J119" s="204">
        <v>3.1</v>
      </c>
      <c r="K119" s="204">
        <v>2.9</v>
      </c>
      <c r="L119" s="204">
        <v>2.9</v>
      </c>
      <c r="M119" s="204">
        <v>3.3</v>
      </c>
      <c r="N119" s="204">
        <v>3</v>
      </c>
      <c r="O119" s="204">
        <v>3</v>
      </c>
      <c r="P119" s="203">
        <v>3.4</v>
      </c>
    </row>
    <row r="120" spans="1:16" x14ac:dyDescent="0.15">
      <c r="A120" s="104" t="s">
        <v>86</v>
      </c>
      <c r="B120" s="203">
        <v>16.8</v>
      </c>
      <c r="C120" s="204">
        <v>18.399999999999999</v>
      </c>
      <c r="D120" s="204">
        <v>20.8</v>
      </c>
      <c r="E120" s="204">
        <v>13.9</v>
      </c>
      <c r="F120" s="204">
        <v>19.3</v>
      </c>
      <c r="G120" s="204">
        <v>12.9</v>
      </c>
      <c r="H120" s="204">
        <v>14.8</v>
      </c>
      <c r="I120" s="204">
        <v>19.100000000000001</v>
      </c>
      <c r="J120" s="204">
        <v>14.8</v>
      </c>
      <c r="K120" s="204">
        <v>14.9</v>
      </c>
      <c r="L120" s="204">
        <v>15</v>
      </c>
      <c r="M120" s="204">
        <v>20.5</v>
      </c>
      <c r="N120" s="204">
        <v>15.2</v>
      </c>
      <c r="O120" s="204">
        <v>16.8</v>
      </c>
      <c r="P120" s="203">
        <v>14.5</v>
      </c>
    </row>
    <row r="121" spans="1:16" x14ac:dyDescent="0.15">
      <c r="A121" s="104" t="s">
        <v>717</v>
      </c>
      <c r="B121" s="203">
        <v>27.1</v>
      </c>
      <c r="C121" s="204">
        <v>27.8</v>
      </c>
      <c r="D121" s="204">
        <v>33.4</v>
      </c>
      <c r="E121" s="204">
        <v>21.2</v>
      </c>
      <c r="F121" s="204">
        <v>29</v>
      </c>
      <c r="G121" s="204">
        <v>23.8</v>
      </c>
      <c r="H121" s="204">
        <v>23.4</v>
      </c>
      <c r="I121" s="204">
        <v>30.3</v>
      </c>
      <c r="J121" s="204">
        <v>22.1</v>
      </c>
      <c r="K121" s="204">
        <v>20.399999999999999</v>
      </c>
      <c r="L121" s="204">
        <v>27.5</v>
      </c>
      <c r="M121" s="204">
        <v>33.299999999999997</v>
      </c>
      <c r="N121" s="204">
        <v>25.8</v>
      </c>
      <c r="O121" s="204">
        <v>24.8</v>
      </c>
      <c r="P121" s="203">
        <v>22.4</v>
      </c>
    </row>
    <row r="122" spans="1:16" x14ac:dyDescent="0.15">
      <c r="A122" s="104" t="s">
        <v>718</v>
      </c>
      <c r="B122" s="203">
        <v>11.9</v>
      </c>
      <c r="C122" s="204">
        <v>12.8</v>
      </c>
      <c r="D122" s="204">
        <v>14.3</v>
      </c>
      <c r="E122" s="204">
        <v>12.7</v>
      </c>
      <c r="F122" s="204">
        <v>11.7</v>
      </c>
      <c r="G122" s="204">
        <v>9.4</v>
      </c>
      <c r="H122" s="204">
        <v>14.8</v>
      </c>
      <c r="I122" s="204">
        <v>11.6</v>
      </c>
      <c r="J122" s="204">
        <v>12.2</v>
      </c>
      <c r="K122" s="204">
        <v>15.1</v>
      </c>
      <c r="L122" s="204">
        <v>11.9</v>
      </c>
      <c r="M122" s="204">
        <v>12.9</v>
      </c>
      <c r="N122" s="204">
        <v>11.4</v>
      </c>
      <c r="O122" s="204">
        <v>14</v>
      </c>
      <c r="P122" s="203">
        <v>9</v>
      </c>
    </row>
    <row r="123" spans="1:16" x14ac:dyDescent="0.15">
      <c r="A123" s="54" t="s">
        <v>65</v>
      </c>
      <c r="B123" s="213">
        <v>20.399999999999999</v>
      </c>
      <c r="C123" s="214">
        <v>21.1</v>
      </c>
      <c r="D123" s="214">
        <v>20.9</v>
      </c>
      <c r="E123" s="214">
        <v>19.100000000000001</v>
      </c>
      <c r="F123" s="214">
        <v>20.9</v>
      </c>
      <c r="G123" s="214">
        <v>20</v>
      </c>
      <c r="H123" s="214">
        <v>19.3</v>
      </c>
      <c r="I123" s="214">
        <v>21.3</v>
      </c>
      <c r="J123" s="214">
        <v>20</v>
      </c>
      <c r="K123" s="214">
        <v>18.8</v>
      </c>
      <c r="L123" s="214">
        <v>19.100000000000001</v>
      </c>
      <c r="M123" s="214">
        <v>20.6</v>
      </c>
      <c r="N123" s="214">
        <v>18.899999999999999</v>
      </c>
      <c r="O123" s="214">
        <v>19.3</v>
      </c>
      <c r="P123" s="213">
        <v>20</v>
      </c>
    </row>
    <row r="124" spans="1:16" x14ac:dyDescent="0.15">
      <c r="A124" s="38" t="s">
        <v>182</v>
      </c>
      <c r="B124" s="109"/>
      <c r="C124" s="109"/>
      <c r="D124" s="109"/>
      <c r="E124" s="109"/>
      <c r="F124" s="109"/>
      <c r="G124" s="109"/>
      <c r="H124" s="109"/>
      <c r="I124" s="109"/>
      <c r="J124" s="109"/>
      <c r="K124" s="109"/>
      <c r="L124" s="109"/>
      <c r="M124" s="109"/>
      <c r="N124" s="109"/>
      <c r="O124" s="109"/>
      <c r="P124" s="109"/>
    </row>
    <row r="125" spans="1:16" x14ac:dyDescent="0.2">
      <c r="A125" s="31"/>
      <c r="B125" s="131"/>
      <c r="C125" s="131"/>
      <c r="D125" s="131"/>
      <c r="E125" s="131"/>
      <c r="F125" s="131"/>
      <c r="G125" s="131"/>
      <c r="H125" s="131"/>
      <c r="I125" s="131"/>
      <c r="J125" s="131"/>
      <c r="K125" s="131"/>
      <c r="L125" s="131"/>
      <c r="M125" s="131"/>
      <c r="N125" s="131"/>
      <c r="O125" s="131"/>
      <c r="P125" s="131"/>
    </row>
    <row r="126" spans="1:16" ht="15.75" x14ac:dyDescent="0.2">
      <c r="A126" s="24" t="s">
        <v>229</v>
      </c>
    </row>
    <row r="127" spans="1:16" ht="12.75" x14ac:dyDescent="0.2">
      <c r="A127" s="29" t="s">
        <v>495</v>
      </c>
    </row>
    <row r="128" spans="1:16" x14ac:dyDescent="0.2">
      <c r="A128" s="31" t="s">
        <v>497</v>
      </c>
    </row>
    <row r="129" spans="1:16" ht="24.75" x14ac:dyDescent="0.15">
      <c r="A129" s="199"/>
      <c r="B129" s="193" t="s">
        <v>578</v>
      </c>
      <c r="C129" s="200" t="s">
        <v>579</v>
      </c>
      <c r="D129" s="200" t="s">
        <v>580</v>
      </c>
      <c r="E129" s="200" t="s">
        <v>581</v>
      </c>
      <c r="F129" s="200" t="s">
        <v>582</v>
      </c>
      <c r="G129" s="200" t="s">
        <v>583</v>
      </c>
      <c r="H129" s="200" t="s">
        <v>584</v>
      </c>
      <c r="I129" s="200" t="s">
        <v>585</v>
      </c>
      <c r="J129" s="200" t="s">
        <v>586</v>
      </c>
      <c r="K129" s="200" t="s">
        <v>587</v>
      </c>
      <c r="L129" s="200" t="s">
        <v>588</v>
      </c>
      <c r="M129" s="200" t="s">
        <v>589</v>
      </c>
      <c r="N129" s="200" t="s">
        <v>590</v>
      </c>
      <c r="O129" s="200" t="s">
        <v>591</v>
      </c>
      <c r="P129" s="193" t="s">
        <v>592</v>
      </c>
    </row>
    <row r="130" spans="1:16" x14ac:dyDescent="0.15">
      <c r="A130" s="57" t="s">
        <v>220</v>
      </c>
      <c r="B130" s="211">
        <f t="shared" ref="B130" si="6">SUM(C130:O130)</f>
        <v>2553948</v>
      </c>
      <c r="C130" s="226">
        <v>68449</v>
      </c>
      <c r="D130" s="226">
        <v>166190</v>
      </c>
      <c r="E130" s="226">
        <v>124272</v>
      </c>
      <c r="F130" s="226">
        <v>321381</v>
      </c>
      <c r="G130" s="226">
        <v>578048</v>
      </c>
      <c r="H130" s="226">
        <v>84688</v>
      </c>
      <c r="I130" s="226">
        <v>500878</v>
      </c>
      <c r="J130" s="226">
        <v>79019</v>
      </c>
      <c r="K130" s="226">
        <v>33235</v>
      </c>
      <c r="L130" s="226">
        <v>104455</v>
      </c>
      <c r="M130" s="226">
        <v>214889</v>
      </c>
      <c r="N130" s="226">
        <v>169975</v>
      </c>
      <c r="O130" s="226">
        <v>108469</v>
      </c>
      <c r="P130" s="211">
        <v>27409461</v>
      </c>
    </row>
    <row r="131" spans="1:16" x14ac:dyDescent="0.15">
      <c r="A131" s="58" t="s">
        <v>341</v>
      </c>
      <c r="B131" s="203">
        <v>46.6</v>
      </c>
      <c r="C131" s="204">
        <v>41.2</v>
      </c>
      <c r="D131" s="204">
        <v>39.700000000000003</v>
      </c>
      <c r="E131" s="204">
        <v>45</v>
      </c>
      <c r="F131" s="204">
        <v>44</v>
      </c>
      <c r="G131" s="204">
        <v>55.6</v>
      </c>
      <c r="H131" s="204">
        <v>44.4</v>
      </c>
      <c r="I131" s="204">
        <v>46.3</v>
      </c>
      <c r="J131" s="204">
        <v>45.7</v>
      </c>
      <c r="K131" s="204">
        <v>43.9</v>
      </c>
      <c r="L131" s="204">
        <v>44.9</v>
      </c>
      <c r="M131" s="204">
        <v>42.4</v>
      </c>
      <c r="N131" s="204">
        <v>43.4</v>
      </c>
      <c r="O131" s="204">
        <v>42.9</v>
      </c>
      <c r="P131" s="203">
        <v>52.1</v>
      </c>
    </row>
    <row r="132" spans="1:16" x14ac:dyDescent="0.15">
      <c r="A132" s="58" t="s">
        <v>449</v>
      </c>
      <c r="B132" s="194">
        <v>20900</v>
      </c>
      <c r="C132" s="303">
        <v>19030</v>
      </c>
      <c r="D132" s="303">
        <v>18010</v>
      </c>
      <c r="E132" s="303">
        <v>18910</v>
      </c>
      <c r="F132" s="303">
        <v>20220</v>
      </c>
      <c r="G132" s="303">
        <v>24430</v>
      </c>
      <c r="H132" s="303">
        <v>19880</v>
      </c>
      <c r="I132" s="303">
        <v>20160</v>
      </c>
      <c r="J132" s="303">
        <v>19150</v>
      </c>
      <c r="K132" s="303">
        <v>17520</v>
      </c>
      <c r="L132" s="303">
        <v>18630</v>
      </c>
      <c r="M132" s="303">
        <v>17870</v>
      </c>
      <c r="N132" s="303">
        <v>20360</v>
      </c>
      <c r="O132" s="303">
        <v>19740</v>
      </c>
      <c r="P132" s="194">
        <v>23160</v>
      </c>
    </row>
    <row r="133" spans="1:16" x14ac:dyDescent="0.15">
      <c r="A133" s="59" t="s">
        <v>9</v>
      </c>
      <c r="B133" s="194">
        <v>17670</v>
      </c>
      <c r="C133" s="303">
        <v>16440</v>
      </c>
      <c r="D133" s="303">
        <v>15550</v>
      </c>
      <c r="E133" s="303">
        <v>16220</v>
      </c>
      <c r="F133" s="303">
        <v>16830</v>
      </c>
      <c r="G133" s="303">
        <v>20240</v>
      </c>
      <c r="H133" s="303">
        <v>17180</v>
      </c>
      <c r="I133" s="303">
        <v>17320</v>
      </c>
      <c r="J133" s="303">
        <v>16610</v>
      </c>
      <c r="K133" s="303">
        <v>15760</v>
      </c>
      <c r="L133" s="303">
        <v>16060</v>
      </c>
      <c r="M133" s="303">
        <v>15780</v>
      </c>
      <c r="N133" s="303">
        <v>17350</v>
      </c>
      <c r="O133" s="303">
        <v>16740</v>
      </c>
      <c r="P133" s="194">
        <v>19700</v>
      </c>
    </row>
    <row r="134" spans="1:16" x14ac:dyDescent="0.15">
      <c r="A134" s="59" t="s">
        <v>8</v>
      </c>
      <c r="B134" s="194">
        <v>23480</v>
      </c>
      <c r="C134" s="303">
        <v>20980</v>
      </c>
      <c r="D134" s="303">
        <v>20010</v>
      </c>
      <c r="E134" s="303">
        <v>21100</v>
      </c>
      <c r="F134" s="303">
        <v>22890</v>
      </c>
      <c r="G134" s="303">
        <v>27580</v>
      </c>
      <c r="H134" s="303">
        <v>22050</v>
      </c>
      <c r="I134" s="303">
        <v>22510</v>
      </c>
      <c r="J134" s="303">
        <v>21310</v>
      </c>
      <c r="K134" s="303">
        <v>19110</v>
      </c>
      <c r="L134" s="303">
        <v>20850</v>
      </c>
      <c r="M134" s="303">
        <v>19710</v>
      </c>
      <c r="N134" s="303">
        <v>22860</v>
      </c>
      <c r="O134" s="303">
        <v>22030</v>
      </c>
      <c r="P134" s="194">
        <v>25840</v>
      </c>
    </row>
    <row r="135" spans="1:16" x14ac:dyDescent="0.15">
      <c r="A135" s="59" t="s">
        <v>243</v>
      </c>
      <c r="B135" s="194">
        <v>40100</v>
      </c>
      <c r="C135" s="303">
        <v>36120</v>
      </c>
      <c r="D135" s="303">
        <v>34820</v>
      </c>
      <c r="E135" s="303">
        <v>35970</v>
      </c>
      <c r="F135" s="303">
        <v>39470</v>
      </c>
      <c r="G135" s="303">
        <v>42180</v>
      </c>
      <c r="H135" s="303">
        <v>38740</v>
      </c>
      <c r="I135" s="303">
        <v>39010</v>
      </c>
      <c r="J135" s="303">
        <v>37130</v>
      </c>
      <c r="K135" s="303">
        <v>31370</v>
      </c>
      <c r="L135" s="303">
        <v>36100</v>
      </c>
      <c r="M135" s="303">
        <v>35790</v>
      </c>
      <c r="N135" s="303">
        <v>41900</v>
      </c>
      <c r="O135" s="303">
        <v>38570</v>
      </c>
      <c r="P135" s="194">
        <v>45580</v>
      </c>
    </row>
    <row r="136" spans="1:16" x14ac:dyDescent="0.15">
      <c r="A136" s="59" t="s">
        <v>244</v>
      </c>
      <c r="B136" s="194">
        <v>23340</v>
      </c>
      <c r="C136" s="303">
        <v>22410</v>
      </c>
      <c r="D136" s="303">
        <v>22430</v>
      </c>
      <c r="E136" s="303">
        <v>22830</v>
      </c>
      <c r="F136" s="303">
        <v>24030</v>
      </c>
      <c r="G136" s="303">
        <v>23920</v>
      </c>
      <c r="H136" s="303">
        <v>23270</v>
      </c>
      <c r="I136" s="303">
        <v>23020</v>
      </c>
      <c r="J136" s="303">
        <v>22760</v>
      </c>
      <c r="K136" s="303">
        <v>21210</v>
      </c>
      <c r="L136" s="303">
        <v>22870</v>
      </c>
      <c r="M136" s="303">
        <v>22030</v>
      </c>
      <c r="N136" s="303">
        <v>23360</v>
      </c>
      <c r="O136" s="303">
        <v>23680</v>
      </c>
      <c r="P136" s="194">
        <v>24570</v>
      </c>
    </row>
    <row r="137" spans="1:16" x14ac:dyDescent="0.15">
      <c r="A137" s="59" t="s">
        <v>245</v>
      </c>
      <c r="B137" s="194">
        <v>14340</v>
      </c>
      <c r="C137" s="303">
        <v>13960</v>
      </c>
      <c r="D137" s="303">
        <v>13590</v>
      </c>
      <c r="E137" s="303">
        <v>14340</v>
      </c>
      <c r="F137" s="303">
        <v>14200</v>
      </c>
      <c r="G137" s="303">
        <v>15000</v>
      </c>
      <c r="H137" s="303">
        <v>14860</v>
      </c>
      <c r="I137" s="303">
        <v>14000</v>
      </c>
      <c r="J137" s="303">
        <v>14130</v>
      </c>
      <c r="K137" s="303">
        <v>13930</v>
      </c>
      <c r="L137" s="303">
        <v>14100</v>
      </c>
      <c r="M137" s="303">
        <v>13940</v>
      </c>
      <c r="N137" s="303">
        <v>14450</v>
      </c>
      <c r="O137" s="303">
        <v>14760</v>
      </c>
      <c r="P137" s="194">
        <v>15240</v>
      </c>
    </row>
    <row r="138" spans="1:16" x14ac:dyDescent="0.15">
      <c r="A138" s="60" t="s">
        <v>246</v>
      </c>
      <c r="B138" s="195">
        <v>16390</v>
      </c>
      <c r="C138" s="197">
        <v>17890</v>
      </c>
      <c r="D138" s="197">
        <v>15780</v>
      </c>
      <c r="E138" s="197">
        <v>17120</v>
      </c>
      <c r="F138" s="197">
        <v>16700</v>
      </c>
      <c r="G138" s="197">
        <v>16850</v>
      </c>
      <c r="H138" s="197">
        <v>15900</v>
      </c>
      <c r="I138" s="197">
        <v>15660</v>
      </c>
      <c r="J138" s="197">
        <v>16490</v>
      </c>
      <c r="K138" s="197">
        <v>16590</v>
      </c>
      <c r="L138" s="197">
        <v>16860</v>
      </c>
      <c r="M138" s="197">
        <v>15220</v>
      </c>
      <c r="N138" s="197">
        <v>16630</v>
      </c>
      <c r="O138" s="197">
        <v>16370</v>
      </c>
      <c r="P138" s="195">
        <v>17310</v>
      </c>
    </row>
    <row r="139" spans="1:16" ht="90" x14ac:dyDescent="0.15">
      <c r="A139" s="137" t="s">
        <v>694</v>
      </c>
      <c r="B139" s="35"/>
      <c r="C139" s="35"/>
      <c r="D139" s="35"/>
      <c r="E139" s="35"/>
      <c r="F139" s="35"/>
      <c r="G139" s="35"/>
      <c r="H139" s="35"/>
      <c r="I139" s="35"/>
      <c r="J139" s="35"/>
      <c r="K139" s="35"/>
      <c r="L139" s="35"/>
      <c r="M139" s="35"/>
      <c r="N139" s="35"/>
      <c r="O139" s="35"/>
      <c r="P139" s="35"/>
    </row>
    <row r="140" spans="1:16" x14ac:dyDescent="0.15">
      <c r="A140" s="34"/>
      <c r="B140" s="109"/>
      <c r="C140" s="109"/>
      <c r="D140" s="109"/>
      <c r="E140" s="109"/>
      <c r="F140" s="109"/>
      <c r="G140" s="109"/>
      <c r="H140" s="109"/>
      <c r="I140" s="109"/>
      <c r="J140" s="109"/>
      <c r="K140" s="109"/>
      <c r="L140" s="109"/>
      <c r="M140" s="109"/>
      <c r="N140" s="109"/>
      <c r="O140" s="109"/>
      <c r="P140" s="109"/>
    </row>
    <row r="141" spans="1:16" ht="15.75" x14ac:dyDescent="0.2">
      <c r="A141" s="24" t="s">
        <v>195</v>
      </c>
    </row>
    <row r="142" spans="1:16" ht="12.75" x14ac:dyDescent="0.2">
      <c r="A142" s="29" t="s">
        <v>430</v>
      </c>
    </row>
    <row r="143" spans="1:16" x14ac:dyDescent="0.2">
      <c r="A143" s="31" t="s">
        <v>429</v>
      </c>
    </row>
    <row r="144" spans="1:16" ht="24.75" x14ac:dyDescent="0.15">
      <c r="A144" s="199"/>
      <c r="B144" s="193" t="s">
        <v>578</v>
      </c>
      <c r="C144" s="200" t="s">
        <v>579</v>
      </c>
      <c r="D144" s="200" t="s">
        <v>580</v>
      </c>
      <c r="E144" s="200" t="s">
        <v>581</v>
      </c>
      <c r="F144" s="200" t="s">
        <v>582</v>
      </c>
      <c r="G144" s="200" t="s">
        <v>583</v>
      </c>
      <c r="H144" s="200" t="s">
        <v>584</v>
      </c>
      <c r="I144" s="200" t="s">
        <v>585</v>
      </c>
      <c r="J144" s="200" t="s">
        <v>586</v>
      </c>
      <c r="K144" s="200" t="s">
        <v>587</v>
      </c>
      <c r="L144" s="200" t="s">
        <v>588</v>
      </c>
      <c r="M144" s="200" t="s">
        <v>589</v>
      </c>
      <c r="N144" s="200" t="s">
        <v>590</v>
      </c>
      <c r="O144" s="200" t="s">
        <v>591</v>
      </c>
      <c r="P144" s="193" t="s">
        <v>592</v>
      </c>
    </row>
    <row r="145" spans="1:16" x14ac:dyDescent="0.15">
      <c r="A145" s="154" t="s">
        <v>210</v>
      </c>
      <c r="B145" s="194"/>
      <c r="C145" s="303"/>
      <c r="D145" s="303"/>
      <c r="E145" s="303"/>
      <c r="F145" s="303"/>
      <c r="G145" s="303"/>
      <c r="H145" s="303"/>
      <c r="I145" s="303"/>
      <c r="J145" s="303"/>
      <c r="K145" s="303"/>
      <c r="L145" s="303"/>
      <c r="M145" s="303"/>
      <c r="N145" s="303"/>
      <c r="O145" s="303"/>
      <c r="P145" s="194"/>
    </row>
    <row r="146" spans="1:16" x14ac:dyDescent="0.2">
      <c r="A146" s="46" t="s">
        <v>207</v>
      </c>
      <c r="B146" s="194"/>
      <c r="C146" s="221"/>
      <c r="D146" s="221"/>
      <c r="E146" s="221"/>
      <c r="F146" s="221"/>
      <c r="G146" s="221"/>
      <c r="H146" s="221"/>
      <c r="I146" s="221"/>
      <c r="J146" s="221"/>
      <c r="K146" s="221"/>
      <c r="L146" s="221"/>
      <c r="M146" s="221"/>
      <c r="N146" s="221"/>
      <c r="O146" s="221"/>
      <c r="P146" s="194"/>
    </row>
    <row r="147" spans="1:16" x14ac:dyDescent="0.15">
      <c r="A147" s="128">
        <v>2008</v>
      </c>
      <c r="B147" s="215">
        <f t="shared" ref="B147:B149" si="7">SUM(C147:O147)</f>
        <v>14060</v>
      </c>
      <c r="C147" s="216">
        <v>360</v>
      </c>
      <c r="D147" s="216">
        <v>1020</v>
      </c>
      <c r="E147" s="216">
        <v>446</v>
      </c>
      <c r="F147" s="216">
        <v>1999</v>
      </c>
      <c r="G147" s="216">
        <v>2659</v>
      </c>
      <c r="H147" s="216">
        <v>458</v>
      </c>
      <c r="I147" s="216">
        <v>2844</v>
      </c>
      <c r="J147" s="216">
        <v>512</v>
      </c>
      <c r="K147" s="216">
        <v>127</v>
      </c>
      <c r="L147" s="216">
        <v>574</v>
      </c>
      <c r="M147" s="216">
        <v>1381</v>
      </c>
      <c r="N147" s="216">
        <v>991</v>
      </c>
      <c r="O147" s="216">
        <v>689</v>
      </c>
      <c r="P147" s="215">
        <v>188485</v>
      </c>
    </row>
    <row r="148" spans="1:16" x14ac:dyDescent="0.15">
      <c r="A148" s="128">
        <v>2018</v>
      </c>
      <c r="B148" s="215">
        <f t="shared" si="7"/>
        <v>13783</v>
      </c>
      <c r="C148" s="216">
        <v>445</v>
      </c>
      <c r="D148" s="216">
        <v>1139</v>
      </c>
      <c r="E148" s="216">
        <v>412</v>
      </c>
      <c r="F148" s="216">
        <v>1610</v>
      </c>
      <c r="G148" s="216">
        <v>3076</v>
      </c>
      <c r="H148" s="216">
        <v>456</v>
      </c>
      <c r="I148" s="216">
        <v>2551</v>
      </c>
      <c r="J148" s="216">
        <v>457</v>
      </c>
      <c r="K148" s="216">
        <v>139</v>
      </c>
      <c r="L148" s="216">
        <v>559</v>
      </c>
      <c r="M148" s="216">
        <v>1297</v>
      </c>
      <c r="N148" s="216">
        <v>955</v>
      </c>
      <c r="O148" s="216">
        <v>687</v>
      </c>
      <c r="P148" s="215">
        <v>162936</v>
      </c>
    </row>
    <row r="149" spans="1:16" x14ac:dyDescent="0.15">
      <c r="A149" s="128">
        <v>2019</v>
      </c>
      <c r="B149" s="215">
        <f t="shared" si="7"/>
        <v>12049</v>
      </c>
      <c r="C149" s="216">
        <v>361</v>
      </c>
      <c r="D149" s="216">
        <v>921</v>
      </c>
      <c r="E149" s="216">
        <v>401</v>
      </c>
      <c r="F149" s="216">
        <v>1378</v>
      </c>
      <c r="G149" s="216">
        <v>2592</v>
      </c>
      <c r="H149" s="216">
        <v>420</v>
      </c>
      <c r="I149" s="216">
        <v>2296</v>
      </c>
      <c r="J149" s="216">
        <v>389</v>
      </c>
      <c r="K149" s="216">
        <v>100</v>
      </c>
      <c r="L149" s="216">
        <v>495</v>
      </c>
      <c r="M149" s="216">
        <v>1278</v>
      </c>
      <c r="N149" s="216">
        <v>865</v>
      </c>
      <c r="O149" s="216">
        <v>553</v>
      </c>
      <c r="P149" s="215">
        <v>143080</v>
      </c>
    </row>
    <row r="150" spans="1:16" x14ac:dyDescent="0.2">
      <c r="A150" s="46" t="s">
        <v>208</v>
      </c>
      <c r="B150" s="194"/>
      <c r="C150" s="221"/>
      <c r="D150" s="221"/>
      <c r="E150" s="221"/>
      <c r="F150" s="221"/>
      <c r="G150" s="221"/>
      <c r="H150" s="221"/>
      <c r="I150" s="221"/>
      <c r="J150" s="221"/>
      <c r="K150" s="221"/>
      <c r="L150" s="221"/>
      <c r="M150" s="221"/>
      <c r="N150" s="221"/>
      <c r="O150" s="221"/>
      <c r="P150" s="194"/>
    </row>
    <row r="151" spans="1:16" x14ac:dyDescent="0.15">
      <c r="A151" s="128">
        <v>2008</v>
      </c>
      <c r="B151" s="215">
        <f t="shared" ref="B151:B153" si="8">SUM(C151:O151)</f>
        <v>11983</v>
      </c>
      <c r="C151" s="216">
        <v>327</v>
      </c>
      <c r="D151" s="216">
        <v>845</v>
      </c>
      <c r="E151" s="216">
        <v>356</v>
      </c>
      <c r="F151" s="216">
        <v>1612</v>
      </c>
      <c r="G151" s="216">
        <v>2239</v>
      </c>
      <c r="H151" s="216">
        <v>407</v>
      </c>
      <c r="I151" s="216">
        <v>2566</v>
      </c>
      <c r="J151" s="216">
        <v>434</v>
      </c>
      <c r="K151" s="216">
        <v>115</v>
      </c>
      <c r="L151" s="216">
        <v>490</v>
      </c>
      <c r="M151" s="216">
        <v>1187</v>
      </c>
      <c r="N151" s="216">
        <v>823</v>
      </c>
      <c r="O151" s="216">
        <v>582</v>
      </c>
      <c r="P151" s="215">
        <v>161033</v>
      </c>
    </row>
    <row r="152" spans="1:16" x14ac:dyDescent="0.15">
      <c r="A152" s="128">
        <v>2018</v>
      </c>
      <c r="B152" s="215">
        <f t="shared" si="8"/>
        <v>12410</v>
      </c>
      <c r="C152" s="216">
        <v>427</v>
      </c>
      <c r="D152" s="216">
        <v>1055</v>
      </c>
      <c r="E152" s="216">
        <v>389</v>
      </c>
      <c r="F152" s="216">
        <v>1405</v>
      </c>
      <c r="G152" s="216">
        <v>2836</v>
      </c>
      <c r="H152" s="216">
        <v>393</v>
      </c>
      <c r="I152" s="216">
        <v>2298</v>
      </c>
      <c r="J152" s="216">
        <v>407</v>
      </c>
      <c r="K152" s="216">
        <v>125</v>
      </c>
      <c r="L152" s="216">
        <v>507</v>
      </c>
      <c r="M152" s="216">
        <v>1148</v>
      </c>
      <c r="N152" s="216">
        <v>807</v>
      </c>
      <c r="O152" s="216">
        <v>613</v>
      </c>
      <c r="P152" s="215">
        <v>147853</v>
      </c>
    </row>
    <row r="153" spans="1:16" x14ac:dyDescent="0.15">
      <c r="A153" s="128">
        <v>2019</v>
      </c>
      <c r="B153" s="215">
        <f t="shared" si="8"/>
        <v>11770</v>
      </c>
      <c r="C153" s="216">
        <v>335</v>
      </c>
      <c r="D153" s="216">
        <v>934</v>
      </c>
      <c r="E153" s="216">
        <v>366</v>
      </c>
      <c r="F153" s="216">
        <v>1429</v>
      </c>
      <c r="G153" s="216">
        <v>2460</v>
      </c>
      <c r="H153" s="216">
        <v>389</v>
      </c>
      <c r="I153" s="216">
        <v>2291</v>
      </c>
      <c r="J153" s="216">
        <v>385</v>
      </c>
      <c r="K153" s="216">
        <v>92</v>
      </c>
      <c r="L153" s="216">
        <v>485</v>
      </c>
      <c r="M153" s="216">
        <v>1224</v>
      </c>
      <c r="N153" s="216">
        <v>873</v>
      </c>
      <c r="O153" s="216">
        <v>507</v>
      </c>
      <c r="P153" s="215">
        <v>134727</v>
      </c>
    </row>
    <row r="154" spans="1:16" x14ac:dyDescent="0.2">
      <c r="A154" s="46" t="s">
        <v>209</v>
      </c>
      <c r="B154" s="194"/>
      <c r="C154" s="221"/>
      <c r="D154" s="221"/>
      <c r="E154" s="221"/>
      <c r="F154" s="221"/>
      <c r="G154" s="221"/>
      <c r="H154" s="221"/>
      <c r="I154" s="221"/>
      <c r="J154" s="221"/>
      <c r="K154" s="221"/>
      <c r="L154" s="221"/>
      <c r="M154" s="221"/>
      <c r="N154" s="221"/>
      <c r="O154" s="221"/>
      <c r="P154" s="194"/>
    </row>
    <row r="155" spans="1:16" x14ac:dyDescent="0.15">
      <c r="A155" s="128">
        <v>2008</v>
      </c>
      <c r="B155" s="203">
        <f t="shared" ref="B155:O157" si="9">B151/B147*100</f>
        <v>85.2275960170697</v>
      </c>
      <c r="C155" s="204">
        <f t="shared" si="9"/>
        <v>90.833333333333329</v>
      </c>
      <c r="D155" s="204">
        <f t="shared" si="9"/>
        <v>82.843137254901961</v>
      </c>
      <c r="E155" s="204">
        <f t="shared" si="9"/>
        <v>79.820627802690581</v>
      </c>
      <c r="F155" s="204">
        <f t="shared" si="9"/>
        <v>80.640320160080037</v>
      </c>
      <c r="G155" s="204">
        <f t="shared" si="9"/>
        <v>84.204588191049268</v>
      </c>
      <c r="H155" s="204">
        <f t="shared" si="9"/>
        <v>88.864628820960704</v>
      </c>
      <c r="I155" s="204">
        <f t="shared" si="9"/>
        <v>90.225035161744032</v>
      </c>
      <c r="J155" s="204">
        <f t="shared" si="9"/>
        <v>84.765625</v>
      </c>
      <c r="K155" s="204">
        <f t="shared" si="9"/>
        <v>90.551181102362193</v>
      </c>
      <c r="L155" s="204">
        <f t="shared" si="9"/>
        <v>85.365853658536579</v>
      </c>
      <c r="M155" s="204">
        <f t="shared" si="9"/>
        <v>85.952208544532951</v>
      </c>
      <c r="N155" s="204">
        <f t="shared" si="9"/>
        <v>83.047426841574165</v>
      </c>
      <c r="O155" s="204">
        <f t="shared" si="9"/>
        <v>84.470246734397676</v>
      </c>
      <c r="P155" s="203">
        <v>85.435445791442291</v>
      </c>
    </row>
    <row r="156" spans="1:16" x14ac:dyDescent="0.15">
      <c r="A156" s="128">
        <v>2018</v>
      </c>
      <c r="B156" s="203">
        <f t="shared" si="9"/>
        <v>90.038453166944791</v>
      </c>
      <c r="C156" s="204">
        <f t="shared" si="9"/>
        <v>95.955056179775283</v>
      </c>
      <c r="D156" s="204">
        <f t="shared" si="9"/>
        <v>92.625109745390702</v>
      </c>
      <c r="E156" s="204">
        <f t="shared" si="9"/>
        <v>94.417475728155338</v>
      </c>
      <c r="F156" s="204">
        <f t="shared" si="9"/>
        <v>87.267080745341616</v>
      </c>
      <c r="G156" s="204">
        <f t="shared" si="9"/>
        <v>92.197659297789329</v>
      </c>
      <c r="H156" s="204">
        <f t="shared" si="9"/>
        <v>86.18421052631578</v>
      </c>
      <c r="I156" s="204">
        <f t="shared" si="9"/>
        <v>90.08232065856528</v>
      </c>
      <c r="J156" s="204">
        <f t="shared" si="9"/>
        <v>89.059080962800877</v>
      </c>
      <c r="K156" s="204">
        <f t="shared" si="9"/>
        <v>89.928057553956833</v>
      </c>
      <c r="L156" s="204">
        <f t="shared" si="9"/>
        <v>90.697674418604649</v>
      </c>
      <c r="M156" s="204">
        <f t="shared" si="9"/>
        <v>88.511950655358518</v>
      </c>
      <c r="N156" s="204">
        <f t="shared" si="9"/>
        <v>84.502617801047123</v>
      </c>
      <c r="O156" s="204">
        <f t="shared" si="9"/>
        <v>89.228529839883549</v>
      </c>
      <c r="P156" s="203">
        <v>90.742991113075078</v>
      </c>
    </row>
    <row r="157" spans="1:16" x14ac:dyDescent="0.15">
      <c r="A157" s="129">
        <v>2019</v>
      </c>
      <c r="B157" s="213">
        <f t="shared" si="9"/>
        <v>97.684455141505524</v>
      </c>
      <c r="C157" s="214">
        <f t="shared" si="9"/>
        <v>92.797783933518005</v>
      </c>
      <c r="D157" s="214">
        <f t="shared" si="9"/>
        <v>101.41150922909881</v>
      </c>
      <c r="E157" s="214">
        <f t="shared" si="9"/>
        <v>91.271820448877804</v>
      </c>
      <c r="F157" s="214">
        <f t="shared" si="9"/>
        <v>103.7010159651669</v>
      </c>
      <c r="G157" s="214">
        <f t="shared" si="9"/>
        <v>94.907407407407405</v>
      </c>
      <c r="H157" s="214">
        <f t="shared" si="9"/>
        <v>92.61904761904762</v>
      </c>
      <c r="I157" s="214">
        <f t="shared" si="9"/>
        <v>99.782229965156802</v>
      </c>
      <c r="J157" s="214">
        <f t="shared" si="9"/>
        <v>98.971722365038559</v>
      </c>
      <c r="K157" s="214">
        <f t="shared" si="9"/>
        <v>92</v>
      </c>
      <c r="L157" s="214">
        <f t="shared" si="9"/>
        <v>97.979797979797979</v>
      </c>
      <c r="M157" s="214">
        <f t="shared" si="9"/>
        <v>95.774647887323937</v>
      </c>
      <c r="N157" s="214">
        <f t="shared" si="9"/>
        <v>100.92485549132948</v>
      </c>
      <c r="O157" s="214">
        <f t="shared" si="9"/>
        <v>91.68173598553345</v>
      </c>
      <c r="P157" s="213">
        <v>94.162007268660886</v>
      </c>
    </row>
    <row r="158" spans="1:16" x14ac:dyDescent="0.2">
      <c r="A158" s="38"/>
      <c r="B158" s="27"/>
      <c r="C158" s="27"/>
      <c r="D158" s="27"/>
      <c r="E158" s="27"/>
      <c r="F158" s="27"/>
      <c r="G158" s="27"/>
      <c r="H158" s="27"/>
      <c r="I158" s="27"/>
      <c r="J158" s="27"/>
      <c r="K158" s="27"/>
      <c r="L158" s="27"/>
      <c r="M158" s="27"/>
      <c r="N158" s="27"/>
      <c r="O158" s="27"/>
      <c r="P158" s="27"/>
    </row>
    <row r="159" spans="1:16" ht="15.75" x14ac:dyDescent="0.2">
      <c r="A159" s="24" t="s">
        <v>196</v>
      </c>
      <c r="B159" s="9"/>
      <c r="C159" s="9"/>
      <c r="D159" s="9"/>
      <c r="E159" s="9"/>
      <c r="F159" s="9"/>
      <c r="G159" s="9"/>
      <c r="H159" s="9"/>
      <c r="I159" s="9"/>
      <c r="J159" s="9"/>
      <c r="K159" s="9"/>
      <c r="L159" s="9"/>
      <c r="M159" s="9"/>
      <c r="N159" s="9"/>
      <c r="O159" s="9"/>
      <c r="P159" s="9"/>
    </row>
    <row r="160" spans="1:16" ht="12.75" x14ac:dyDescent="0.2">
      <c r="A160" s="7" t="s">
        <v>212</v>
      </c>
      <c r="B160" s="9"/>
      <c r="C160" s="9"/>
      <c r="D160" s="9"/>
      <c r="E160" s="9"/>
      <c r="F160" s="9"/>
      <c r="G160" s="9"/>
      <c r="H160" s="9"/>
      <c r="I160" s="9"/>
      <c r="J160" s="9"/>
      <c r="K160" s="9"/>
      <c r="L160" s="9"/>
      <c r="M160" s="9"/>
      <c r="N160" s="9"/>
      <c r="O160" s="9"/>
      <c r="P160" s="9"/>
    </row>
    <row r="161" spans="1:16" ht="45" x14ac:dyDescent="0.2">
      <c r="A161" s="174" t="s">
        <v>719</v>
      </c>
      <c r="B161" s="9"/>
      <c r="C161" s="9"/>
      <c r="D161" s="9"/>
      <c r="E161" s="9"/>
      <c r="F161" s="9"/>
      <c r="G161" s="9"/>
      <c r="H161" s="9"/>
      <c r="I161" s="9"/>
      <c r="J161" s="9"/>
      <c r="K161" s="9"/>
      <c r="L161" s="9"/>
      <c r="M161" s="9"/>
      <c r="N161" s="9"/>
      <c r="O161" s="9"/>
      <c r="P161" s="9"/>
    </row>
    <row r="162" spans="1:16" ht="24.75" x14ac:dyDescent="0.15">
      <c r="A162" s="199"/>
      <c r="B162" s="193" t="s">
        <v>578</v>
      </c>
      <c r="C162" s="200" t="s">
        <v>579</v>
      </c>
      <c r="D162" s="200" t="s">
        <v>580</v>
      </c>
      <c r="E162" s="200" t="s">
        <v>581</v>
      </c>
      <c r="F162" s="200" t="s">
        <v>582</v>
      </c>
      <c r="G162" s="200" t="s">
        <v>583</v>
      </c>
      <c r="H162" s="200" t="s">
        <v>584</v>
      </c>
      <c r="I162" s="200" t="s">
        <v>585</v>
      </c>
      <c r="J162" s="200" t="s">
        <v>586</v>
      </c>
      <c r="K162" s="200" t="s">
        <v>587</v>
      </c>
      <c r="L162" s="200" t="s">
        <v>588</v>
      </c>
      <c r="M162" s="200" t="s">
        <v>589</v>
      </c>
      <c r="N162" s="200" t="s">
        <v>590</v>
      </c>
      <c r="O162" s="200" t="s">
        <v>591</v>
      </c>
      <c r="P162" s="193" t="s">
        <v>592</v>
      </c>
    </row>
    <row r="163" spans="1:16" x14ac:dyDescent="0.15">
      <c r="A163" s="61" t="s">
        <v>498</v>
      </c>
      <c r="B163" s="194"/>
      <c r="C163" s="303"/>
      <c r="D163" s="303"/>
      <c r="E163" s="303"/>
      <c r="F163" s="303"/>
      <c r="G163" s="303"/>
      <c r="H163" s="303"/>
      <c r="I163" s="303"/>
      <c r="J163" s="303"/>
      <c r="K163" s="303"/>
      <c r="L163" s="303"/>
      <c r="M163" s="303"/>
      <c r="N163" s="303"/>
      <c r="O163" s="303"/>
      <c r="P163" s="194"/>
    </row>
    <row r="164" spans="1:16" x14ac:dyDescent="0.15">
      <c r="A164" s="59" t="s">
        <v>396</v>
      </c>
      <c r="B164" s="215">
        <f t="shared" ref="B164:B166" si="10">SUM(C164:O164)</f>
        <v>603880</v>
      </c>
      <c r="C164" s="216">
        <v>15030</v>
      </c>
      <c r="D164" s="216">
        <v>38460</v>
      </c>
      <c r="E164" s="216">
        <v>19080</v>
      </c>
      <c r="F164" s="216">
        <v>80710</v>
      </c>
      <c r="G164" s="216">
        <v>141370</v>
      </c>
      <c r="H164" s="216">
        <v>13700</v>
      </c>
      <c r="I164" s="216">
        <v>135980</v>
      </c>
      <c r="J164" s="216">
        <v>14800</v>
      </c>
      <c r="K164" s="216">
        <v>4510</v>
      </c>
      <c r="L164" s="216">
        <v>21780</v>
      </c>
      <c r="M164" s="216">
        <v>57390</v>
      </c>
      <c r="N164" s="216">
        <v>34190</v>
      </c>
      <c r="O164" s="216">
        <v>26880</v>
      </c>
      <c r="P164" s="215">
        <v>5810270</v>
      </c>
    </row>
    <row r="165" spans="1:16" x14ac:dyDescent="0.15">
      <c r="A165" s="59" t="s">
        <v>397</v>
      </c>
      <c r="B165" s="215">
        <f t="shared" si="10"/>
        <v>372730</v>
      </c>
      <c r="C165" s="216">
        <v>9640</v>
      </c>
      <c r="D165" s="216">
        <v>23820</v>
      </c>
      <c r="E165" s="216">
        <v>10950</v>
      </c>
      <c r="F165" s="216">
        <v>51500</v>
      </c>
      <c r="G165" s="216">
        <v>87660</v>
      </c>
      <c r="H165" s="216">
        <v>7530</v>
      </c>
      <c r="I165" s="216">
        <v>85930</v>
      </c>
      <c r="J165" s="216">
        <v>8510</v>
      </c>
      <c r="K165" s="216">
        <v>2340</v>
      </c>
      <c r="L165" s="216">
        <v>13430</v>
      </c>
      <c r="M165" s="216">
        <v>36340</v>
      </c>
      <c r="N165" s="216">
        <v>20200</v>
      </c>
      <c r="O165" s="216">
        <v>14880</v>
      </c>
      <c r="P165" s="215">
        <v>3572770</v>
      </c>
    </row>
    <row r="166" spans="1:16" x14ac:dyDescent="0.15">
      <c r="A166" s="59" t="s">
        <v>398</v>
      </c>
      <c r="B166" s="215">
        <f t="shared" si="10"/>
        <v>296750</v>
      </c>
      <c r="C166" s="216">
        <v>7400</v>
      </c>
      <c r="D166" s="216">
        <v>19940</v>
      </c>
      <c r="E166" s="216">
        <v>8990</v>
      </c>
      <c r="F166" s="216">
        <v>41960</v>
      </c>
      <c r="G166" s="216">
        <v>64340</v>
      </c>
      <c r="H166" s="216">
        <v>6540</v>
      </c>
      <c r="I166" s="216">
        <v>68070</v>
      </c>
      <c r="J166" s="216">
        <v>7330</v>
      </c>
      <c r="K166" s="216">
        <v>2120</v>
      </c>
      <c r="L166" s="216">
        <v>9920</v>
      </c>
      <c r="M166" s="216">
        <v>29830</v>
      </c>
      <c r="N166" s="216">
        <v>16890</v>
      </c>
      <c r="O166" s="216">
        <v>13420</v>
      </c>
      <c r="P166" s="215">
        <v>2804940</v>
      </c>
    </row>
    <row r="167" spans="1:16" x14ac:dyDescent="0.15">
      <c r="A167" s="180" t="s">
        <v>179</v>
      </c>
      <c r="B167" s="203">
        <v>52.068360215944097</v>
      </c>
      <c r="C167" s="204">
        <v>52.295409181636728</v>
      </c>
      <c r="D167" s="204">
        <v>53.64014560582423</v>
      </c>
      <c r="E167" s="204">
        <v>54.350104821802937</v>
      </c>
      <c r="F167" s="204">
        <v>50.997398091934087</v>
      </c>
      <c r="G167" s="204">
        <v>52.755181438777676</v>
      </c>
      <c r="H167" s="204">
        <v>53.430656934306562</v>
      </c>
      <c r="I167" s="204">
        <v>50.522135608177678</v>
      </c>
      <c r="J167" s="204">
        <v>52.297297297297298</v>
      </c>
      <c r="K167" s="204">
        <v>53.215077605321504</v>
      </c>
      <c r="L167" s="204">
        <v>52.754820936639113</v>
      </c>
      <c r="M167" s="204">
        <v>50.984492071789511</v>
      </c>
      <c r="N167" s="204">
        <v>53.758408891488742</v>
      </c>
      <c r="O167" s="204">
        <v>54.092261904761905</v>
      </c>
      <c r="P167" s="203">
        <v>51.688410037520228</v>
      </c>
    </row>
    <row r="168" spans="1:16" x14ac:dyDescent="0.15">
      <c r="A168" s="307" t="s">
        <v>125</v>
      </c>
      <c r="B168" s="203">
        <v>13.380584903785644</v>
      </c>
      <c r="C168" s="204">
        <v>12.574850299401197</v>
      </c>
      <c r="D168" s="204">
        <v>13.312532501300053</v>
      </c>
      <c r="E168" s="204">
        <v>14.465408805031446</v>
      </c>
      <c r="F168" s="204">
        <v>13.331681328212117</v>
      </c>
      <c r="G168" s="204">
        <v>13.50357218646106</v>
      </c>
      <c r="H168" s="204">
        <v>12.773722627737227</v>
      </c>
      <c r="I168" s="204">
        <v>13.310780997205471</v>
      </c>
      <c r="J168" s="204">
        <v>11.891891891891893</v>
      </c>
      <c r="K168" s="204">
        <v>14.190687361419069</v>
      </c>
      <c r="L168" s="204">
        <v>12.855831037649221</v>
      </c>
      <c r="M168" s="204">
        <v>12.946506359993029</v>
      </c>
      <c r="N168" s="204">
        <v>14.273179292190699</v>
      </c>
      <c r="O168" s="204">
        <v>14.285714285714285</v>
      </c>
      <c r="P168" s="203">
        <v>13.830849196241093</v>
      </c>
    </row>
    <row r="169" spans="1:16" x14ac:dyDescent="0.15">
      <c r="A169" s="307" t="s">
        <v>126</v>
      </c>
      <c r="B169" s="203">
        <v>26.602192561189682</v>
      </c>
      <c r="C169" s="204">
        <v>28.409846972721226</v>
      </c>
      <c r="D169" s="204">
        <v>30.343213728549141</v>
      </c>
      <c r="E169" s="204">
        <v>27.096436058700206</v>
      </c>
      <c r="F169" s="204">
        <v>29.079420146202455</v>
      </c>
      <c r="G169" s="204">
        <v>22.197071514465584</v>
      </c>
      <c r="H169" s="204">
        <v>32.189781021897815</v>
      </c>
      <c r="I169" s="204">
        <v>25.525812619502869</v>
      </c>
      <c r="J169" s="204">
        <v>31.283783783783786</v>
      </c>
      <c r="K169" s="204">
        <v>28.824833702882486</v>
      </c>
      <c r="L169" s="204">
        <v>30.624426078971535</v>
      </c>
      <c r="M169" s="204">
        <v>29.203694023349016</v>
      </c>
      <c r="N169" s="204">
        <v>27.581164083065225</v>
      </c>
      <c r="O169" s="204">
        <v>25.260416666666668</v>
      </c>
      <c r="P169" s="203">
        <v>25.579153901758978</v>
      </c>
    </row>
    <row r="170" spans="1:16" x14ac:dyDescent="0.15">
      <c r="A170" s="307" t="s">
        <v>568</v>
      </c>
      <c r="B170" s="203">
        <v>9.6</v>
      </c>
      <c r="C170" s="204">
        <v>10.3</v>
      </c>
      <c r="D170" s="204">
        <v>10.9</v>
      </c>
      <c r="E170" s="204">
        <v>6.2</v>
      </c>
      <c r="F170" s="204">
        <v>11.4</v>
      </c>
      <c r="G170" s="204">
        <v>7.8</v>
      </c>
      <c r="H170" s="204">
        <v>6.1</v>
      </c>
      <c r="I170" s="204">
        <v>11.6</v>
      </c>
      <c r="J170" s="204">
        <v>8.1</v>
      </c>
      <c r="K170" s="204">
        <v>5.0999999999999996</v>
      </c>
      <c r="L170" s="204">
        <v>9</v>
      </c>
      <c r="M170" s="204">
        <v>13.3</v>
      </c>
      <c r="N170" s="204">
        <v>8.5</v>
      </c>
      <c r="O170" s="204">
        <v>9.4</v>
      </c>
      <c r="P170" s="203">
        <v>7.9</v>
      </c>
    </row>
    <row r="171" spans="1:16" x14ac:dyDescent="0.2">
      <c r="A171" s="117" t="s">
        <v>499</v>
      </c>
      <c r="B171" s="194"/>
      <c r="C171" s="303"/>
      <c r="D171" s="303"/>
      <c r="E171" s="303"/>
      <c r="F171" s="303"/>
      <c r="G171" s="303"/>
      <c r="H171" s="303"/>
      <c r="I171" s="303"/>
      <c r="J171" s="303"/>
      <c r="K171" s="303"/>
      <c r="L171" s="303"/>
      <c r="M171" s="303"/>
      <c r="N171" s="303"/>
      <c r="O171" s="303"/>
      <c r="P171" s="194"/>
    </row>
    <row r="172" spans="1:16" x14ac:dyDescent="0.15">
      <c r="A172" s="308" t="s">
        <v>611</v>
      </c>
      <c r="B172" s="194"/>
      <c r="C172" s="303"/>
      <c r="D172" s="303"/>
      <c r="E172" s="303"/>
      <c r="F172" s="303"/>
      <c r="G172" s="303"/>
      <c r="H172" s="303"/>
      <c r="I172" s="303"/>
      <c r="J172" s="303"/>
      <c r="K172" s="303"/>
      <c r="L172" s="303"/>
      <c r="M172" s="303"/>
      <c r="N172" s="303"/>
      <c r="O172" s="303"/>
      <c r="P172" s="194"/>
    </row>
    <row r="173" spans="1:16" x14ac:dyDescent="0.15">
      <c r="A173" s="158" t="s">
        <v>198</v>
      </c>
      <c r="B173" s="194"/>
      <c r="C173" s="303"/>
      <c r="D173" s="303"/>
      <c r="E173" s="303"/>
      <c r="F173" s="303"/>
      <c r="G173" s="303"/>
      <c r="H173" s="303"/>
      <c r="I173" s="303"/>
      <c r="J173" s="303"/>
      <c r="K173" s="303"/>
      <c r="L173" s="303"/>
      <c r="M173" s="303"/>
      <c r="N173" s="303"/>
      <c r="O173" s="303"/>
      <c r="P173" s="194"/>
    </row>
    <row r="174" spans="1:16" x14ac:dyDescent="0.15">
      <c r="A174" s="159" t="s">
        <v>424</v>
      </c>
      <c r="B174" s="194">
        <f t="shared" ref="B174" si="11">SUM(C174:O174)</f>
        <v>45387</v>
      </c>
      <c r="C174" s="303">
        <v>940</v>
      </c>
      <c r="D174" s="303">
        <v>3091</v>
      </c>
      <c r="E174" s="303">
        <v>372</v>
      </c>
      <c r="F174" s="303">
        <v>10322</v>
      </c>
      <c r="G174" s="303">
        <v>8314</v>
      </c>
      <c r="H174" s="303">
        <v>216</v>
      </c>
      <c r="I174" s="303">
        <v>13570</v>
      </c>
      <c r="J174" s="303">
        <v>137</v>
      </c>
      <c r="K174" s="303">
        <v>0</v>
      </c>
      <c r="L174" s="303">
        <v>1110</v>
      </c>
      <c r="M174" s="303">
        <v>3652</v>
      </c>
      <c r="N174" s="303">
        <v>2485</v>
      </c>
      <c r="O174" s="303">
        <v>1178</v>
      </c>
      <c r="P174" s="194">
        <v>515356</v>
      </c>
    </row>
    <row r="175" spans="1:16" x14ac:dyDescent="0.15">
      <c r="A175" s="159" t="s">
        <v>604</v>
      </c>
      <c r="B175" s="194">
        <v>44420</v>
      </c>
      <c r="C175" s="303">
        <v>925</v>
      </c>
      <c r="D175" s="303">
        <v>2928</v>
      </c>
      <c r="E175" s="303">
        <v>338</v>
      </c>
      <c r="F175" s="303">
        <v>9987</v>
      </c>
      <c r="G175" s="303">
        <v>7909</v>
      </c>
      <c r="H175" s="303">
        <v>181</v>
      </c>
      <c r="I175" s="303">
        <v>13101</v>
      </c>
      <c r="J175" s="303">
        <v>138</v>
      </c>
      <c r="K175" s="303">
        <v>0</v>
      </c>
      <c r="L175" s="303">
        <v>1068</v>
      </c>
      <c r="M175" s="303">
        <v>3546</v>
      </c>
      <c r="N175" s="303">
        <v>2366</v>
      </c>
      <c r="O175" s="303">
        <v>1124</v>
      </c>
      <c r="P175" s="194">
        <v>493310</v>
      </c>
    </row>
    <row r="176" spans="1:16" x14ac:dyDescent="0.15">
      <c r="A176" s="158" t="s">
        <v>199</v>
      </c>
      <c r="B176" s="194"/>
      <c r="C176" s="303"/>
      <c r="D176" s="303"/>
      <c r="E176" s="303"/>
      <c r="F176" s="303"/>
      <c r="G176" s="303"/>
      <c r="H176" s="303"/>
      <c r="I176" s="303"/>
      <c r="J176" s="303"/>
      <c r="K176" s="303"/>
      <c r="L176" s="303"/>
      <c r="M176" s="303"/>
      <c r="N176" s="303"/>
      <c r="O176" s="303"/>
      <c r="P176" s="194"/>
    </row>
    <row r="177" spans="1:16" x14ac:dyDescent="0.15">
      <c r="A177" s="159" t="s">
        <v>424</v>
      </c>
      <c r="B177" s="194">
        <f t="shared" ref="B177:B178" si="12">SUM(C177:O177)</f>
        <v>63988</v>
      </c>
      <c r="C177" s="303">
        <v>1272</v>
      </c>
      <c r="D177" s="303">
        <v>4132</v>
      </c>
      <c r="E177" s="303">
        <v>572</v>
      </c>
      <c r="F177" s="303">
        <v>14051</v>
      </c>
      <c r="G177" s="303">
        <v>12870</v>
      </c>
      <c r="H177" s="303">
        <v>330</v>
      </c>
      <c r="I177" s="303">
        <v>18946</v>
      </c>
      <c r="J177" s="303">
        <v>211</v>
      </c>
      <c r="K177" s="303">
        <v>0</v>
      </c>
      <c r="L177" s="303">
        <v>1528</v>
      </c>
      <c r="M177" s="303">
        <v>4851</v>
      </c>
      <c r="N177" s="303">
        <v>3561</v>
      </c>
      <c r="O177" s="303">
        <v>1664</v>
      </c>
      <c r="P177" s="194">
        <v>750636</v>
      </c>
    </row>
    <row r="178" spans="1:16" x14ac:dyDescent="0.15">
      <c r="A178" s="159" t="s">
        <v>604</v>
      </c>
      <c r="B178" s="194">
        <f t="shared" si="12"/>
        <v>61973</v>
      </c>
      <c r="C178" s="303">
        <v>1251</v>
      </c>
      <c r="D178" s="303">
        <v>3986</v>
      </c>
      <c r="E178" s="303">
        <v>545</v>
      </c>
      <c r="F178" s="303">
        <v>13651</v>
      </c>
      <c r="G178" s="303">
        <v>12323</v>
      </c>
      <c r="H178" s="303">
        <v>269</v>
      </c>
      <c r="I178" s="303">
        <v>18448</v>
      </c>
      <c r="J178" s="303">
        <v>196</v>
      </c>
      <c r="K178" s="303">
        <v>0</v>
      </c>
      <c r="L178" s="303">
        <v>1488</v>
      </c>
      <c r="M178" s="303">
        <v>4817</v>
      </c>
      <c r="N178" s="303">
        <v>3371</v>
      </c>
      <c r="O178" s="303">
        <v>1628</v>
      </c>
      <c r="P178" s="194">
        <v>714532</v>
      </c>
    </row>
    <row r="179" spans="1:16" x14ac:dyDescent="0.15">
      <c r="A179" s="309" t="s">
        <v>605</v>
      </c>
      <c r="B179" s="196"/>
      <c r="C179" s="236"/>
      <c r="D179" s="236"/>
      <c r="E179" s="236"/>
      <c r="F179" s="236"/>
      <c r="G179" s="236"/>
      <c r="H179" s="236"/>
      <c r="I179" s="236"/>
      <c r="J179" s="236"/>
      <c r="K179" s="236"/>
      <c r="L179" s="236"/>
      <c r="M179" s="236"/>
      <c r="N179" s="236"/>
      <c r="O179" s="236"/>
      <c r="P179" s="196"/>
    </row>
    <row r="180" spans="1:16" x14ac:dyDescent="0.15">
      <c r="A180" s="47" t="s">
        <v>610</v>
      </c>
      <c r="B180" s="194">
        <f t="shared" ref="B180:B181" si="13">SUM(C180:O180)</f>
        <v>61973</v>
      </c>
      <c r="C180" s="303">
        <v>1251</v>
      </c>
      <c r="D180" s="303">
        <v>3986</v>
      </c>
      <c r="E180" s="303">
        <v>545</v>
      </c>
      <c r="F180" s="303">
        <v>13651</v>
      </c>
      <c r="G180" s="303">
        <v>12323</v>
      </c>
      <c r="H180" s="303">
        <v>269</v>
      </c>
      <c r="I180" s="303">
        <v>18448</v>
      </c>
      <c r="J180" s="303">
        <v>196</v>
      </c>
      <c r="K180" s="303">
        <v>0</v>
      </c>
      <c r="L180" s="303">
        <v>1488</v>
      </c>
      <c r="M180" s="303">
        <v>4817</v>
      </c>
      <c r="N180" s="303">
        <v>3371</v>
      </c>
      <c r="O180" s="303">
        <v>1628</v>
      </c>
      <c r="P180" s="194">
        <v>714532</v>
      </c>
    </row>
    <row r="181" spans="1:16" x14ac:dyDescent="0.15">
      <c r="A181" s="47" t="s">
        <v>364</v>
      </c>
      <c r="B181" s="194">
        <f t="shared" si="13"/>
        <v>28540</v>
      </c>
      <c r="C181" s="303">
        <v>527</v>
      </c>
      <c r="D181" s="303">
        <v>1816</v>
      </c>
      <c r="E181" s="303">
        <v>223</v>
      </c>
      <c r="F181" s="303">
        <v>6564</v>
      </c>
      <c r="G181" s="303">
        <v>5303</v>
      </c>
      <c r="H181" s="303">
        <v>113</v>
      </c>
      <c r="I181" s="303">
        <v>8590</v>
      </c>
      <c r="J181" s="303">
        <v>92</v>
      </c>
      <c r="K181" s="303"/>
      <c r="L181" s="303">
        <v>656</v>
      </c>
      <c r="M181" s="303">
        <v>2236</v>
      </c>
      <c r="N181" s="303">
        <v>1603</v>
      </c>
      <c r="O181" s="303">
        <v>817</v>
      </c>
      <c r="P181" s="194">
        <v>332109</v>
      </c>
    </row>
    <row r="182" spans="1:16" x14ac:dyDescent="0.15">
      <c r="A182" s="60" t="s">
        <v>399</v>
      </c>
      <c r="B182" s="290">
        <f t="shared" ref="B182:O182" si="14">B181/B180*100</f>
        <v>46.05231310409372</v>
      </c>
      <c r="C182" s="291">
        <f t="shared" si="14"/>
        <v>42.126298960831335</v>
      </c>
      <c r="D182" s="291">
        <f t="shared" si="14"/>
        <v>45.559458103361763</v>
      </c>
      <c r="E182" s="291">
        <f t="shared" si="14"/>
        <v>40.917431192660551</v>
      </c>
      <c r="F182" s="291">
        <f t="shared" si="14"/>
        <v>48.084389422020365</v>
      </c>
      <c r="G182" s="291">
        <f t="shared" si="14"/>
        <v>43.033352268116531</v>
      </c>
      <c r="H182" s="291">
        <f t="shared" si="14"/>
        <v>42.007434944237922</v>
      </c>
      <c r="I182" s="291">
        <f t="shared" si="14"/>
        <v>46.563313096270598</v>
      </c>
      <c r="J182" s="291">
        <f t="shared" si="14"/>
        <v>46.938775510204081</v>
      </c>
      <c r="K182" s="291" t="e">
        <f t="shared" si="14"/>
        <v>#DIV/0!</v>
      </c>
      <c r="L182" s="291">
        <f t="shared" si="14"/>
        <v>44.086021505376344</v>
      </c>
      <c r="M182" s="291">
        <f t="shared" si="14"/>
        <v>46.418932945816898</v>
      </c>
      <c r="N182" s="291">
        <f t="shared" si="14"/>
        <v>47.552654998516758</v>
      </c>
      <c r="O182" s="291">
        <f t="shared" si="14"/>
        <v>50.184275184275187</v>
      </c>
      <c r="P182" s="304">
        <v>46.479233960130543</v>
      </c>
    </row>
    <row r="183" spans="1:16" x14ac:dyDescent="0.15">
      <c r="A183" s="38" t="s">
        <v>436</v>
      </c>
      <c r="B183" s="4"/>
      <c r="C183" s="4"/>
      <c r="D183" s="4"/>
      <c r="E183" s="4"/>
      <c r="F183" s="4"/>
      <c r="G183" s="4"/>
      <c r="H183" s="4"/>
      <c r="I183" s="4"/>
      <c r="J183" s="4"/>
      <c r="K183" s="4"/>
      <c r="L183" s="4"/>
      <c r="M183" s="4"/>
      <c r="N183" s="4"/>
      <c r="O183" s="4"/>
      <c r="P183" s="4"/>
    </row>
    <row r="184" spans="1:16" ht="45" x14ac:dyDescent="0.15">
      <c r="A184" s="137" t="s">
        <v>663</v>
      </c>
      <c r="B184" s="4"/>
      <c r="C184" s="4"/>
      <c r="D184" s="4"/>
      <c r="E184" s="4"/>
      <c r="F184" s="4"/>
      <c r="G184" s="4"/>
      <c r="H184" s="4"/>
      <c r="I184" s="4"/>
      <c r="J184" s="4"/>
      <c r="K184" s="4"/>
      <c r="L184" s="4"/>
      <c r="M184" s="4"/>
      <c r="N184" s="4"/>
      <c r="O184" s="4"/>
      <c r="P184" s="4"/>
    </row>
    <row r="185" spans="1:16" x14ac:dyDescent="0.2">
      <c r="A185" s="34"/>
    </row>
    <row r="186" spans="1:16" ht="15.75" x14ac:dyDescent="0.2">
      <c r="A186" s="24" t="s">
        <v>197</v>
      </c>
    </row>
    <row r="187" spans="1:16" ht="12.75" x14ac:dyDescent="0.2">
      <c r="A187" s="29" t="s">
        <v>66</v>
      </c>
    </row>
    <row r="188" spans="1:16" ht="78.75" x14ac:dyDescent="0.2">
      <c r="A188" s="310" t="s">
        <v>727</v>
      </c>
      <c r="B188" s="131"/>
      <c r="C188" s="131"/>
      <c r="D188" s="131"/>
      <c r="E188" s="131"/>
      <c r="F188" s="131"/>
      <c r="G188" s="131"/>
      <c r="H188" s="131"/>
      <c r="I188" s="131"/>
      <c r="J188" s="131"/>
      <c r="K188" s="131"/>
      <c r="L188" s="131"/>
      <c r="M188" s="131"/>
      <c r="N188" s="131"/>
      <c r="O188" s="131"/>
      <c r="P188" s="131"/>
    </row>
    <row r="189" spans="1:16" ht="24.75" x14ac:dyDescent="0.15">
      <c r="A189" s="199"/>
      <c r="B189" s="193" t="s">
        <v>578</v>
      </c>
      <c r="C189" s="200" t="s">
        <v>579</v>
      </c>
      <c r="D189" s="200" t="s">
        <v>580</v>
      </c>
      <c r="E189" s="200" t="s">
        <v>581</v>
      </c>
      <c r="F189" s="200" t="s">
        <v>582</v>
      </c>
      <c r="G189" s="200" t="s">
        <v>583</v>
      </c>
      <c r="H189" s="200" t="s">
        <v>584</v>
      </c>
      <c r="I189" s="200" t="s">
        <v>585</v>
      </c>
      <c r="J189" s="200" t="s">
        <v>586</v>
      </c>
      <c r="K189" s="200" t="s">
        <v>587</v>
      </c>
      <c r="L189" s="200" t="s">
        <v>588</v>
      </c>
      <c r="M189" s="200" t="s">
        <v>589</v>
      </c>
      <c r="N189" s="200" t="s">
        <v>590</v>
      </c>
      <c r="O189" s="200" t="s">
        <v>591</v>
      </c>
      <c r="P189" s="193" t="s">
        <v>592</v>
      </c>
    </row>
    <row r="190" spans="1:16" x14ac:dyDescent="0.15">
      <c r="A190" s="177" t="s">
        <v>500</v>
      </c>
      <c r="B190" s="211">
        <f t="shared" ref="B190" si="15">SUM(C190:O190)</f>
        <v>192424</v>
      </c>
      <c r="C190" s="212">
        <v>6373</v>
      </c>
      <c r="D190" s="212">
        <v>16223</v>
      </c>
      <c r="E190" s="212">
        <v>4360</v>
      </c>
      <c r="F190" s="212">
        <v>31390</v>
      </c>
      <c r="G190" s="212">
        <v>37299</v>
      </c>
      <c r="H190" s="212">
        <v>3964</v>
      </c>
      <c r="I190" s="212">
        <v>41619</v>
      </c>
      <c r="J190" s="212">
        <v>4047</v>
      </c>
      <c r="K190" s="212">
        <v>1278</v>
      </c>
      <c r="L190" s="212">
        <v>5564</v>
      </c>
      <c r="M190" s="212">
        <v>23173</v>
      </c>
      <c r="N190" s="212">
        <v>10625</v>
      </c>
      <c r="O190" s="212">
        <v>6509</v>
      </c>
      <c r="P190" s="211">
        <v>1707768</v>
      </c>
    </row>
    <row r="191" spans="1:16" x14ac:dyDescent="0.15">
      <c r="A191" s="41" t="s">
        <v>173</v>
      </c>
      <c r="B191" s="215"/>
      <c r="C191" s="216"/>
      <c r="D191" s="216"/>
      <c r="E191" s="216"/>
      <c r="F191" s="216"/>
      <c r="G191" s="216"/>
      <c r="H191" s="216"/>
      <c r="I191" s="216"/>
      <c r="J191" s="216"/>
      <c r="K191" s="216"/>
      <c r="L191" s="216"/>
      <c r="M191" s="216"/>
      <c r="N191" s="216"/>
      <c r="O191" s="216"/>
      <c r="P191" s="215"/>
    </row>
    <row r="192" spans="1:16" x14ac:dyDescent="0.15">
      <c r="A192" s="47" t="s">
        <v>360</v>
      </c>
      <c r="B192" s="215">
        <f t="shared" ref="B192:B194" si="16">SUM(C192:O192)</f>
        <v>21619</v>
      </c>
      <c r="C192" s="216">
        <v>623</v>
      </c>
      <c r="D192" s="216">
        <v>1870</v>
      </c>
      <c r="E192" s="216">
        <v>523</v>
      </c>
      <c r="F192" s="216">
        <v>3355</v>
      </c>
      <c r="G192" s="216">
        <v>4284</v>
      </c>
      <c r="H192" s="216">
        <v>439</v>
      </c>
      <c r="I192" s="216">
        <v>4482</v>
      </c>
      <c r="J192" s="216">
        <v>370</v>
      </c>
      <c r="K192" s="216">
        <v>99</v>
      </c>
      <c r="L192" s="216">
        <v>627</v>
      </c>
      <c r="M192" s="216">
        <v>2904</v>
      </c>
      <c r="N192" s="216">
        <v>1235</v>
      </c>
      <c r="O192" s="216">
        <v>808</v>
      </c>
      <c r="P192" s="215">
        <v>197462</v>
      </c>
    </row>
    <row r="193" spans="1:16" x14ac:dyDescent="0.15">
      <c r="A193" s="47" t="s">
        <v>647</v>
      </c>
      <c r="B193" s="215">
        <f t="shared" si="16"/>
        <v>170708</v>
      </c>
      <c r="C193" s="216">
        <v>5748</v>
      </c>
      <c r="D193" s="216">
        <v>14340</v>
      </c>
      <c r="E193" s="216">
        <v>3834</v>
      </c>
      <c r="F193" s="216">
        <v>28016</v>
      </c>
      <c r="G193" s="216">
        <v>32997</v>
      </c>
      <c r="H193" s="216">
        <v>3522</v>
      </c>
      <c r="I193" s="216">
        <v>37125</v>
      </c>
      <c r="J193" s="216">
        <v>3675</v>
      </c>
      <c r="K193" s="216">
        <v>1176</v>
      </c>
      <c r="L193" s="216">
        <v>4933</v>
      </c>
      <c r="M193" s="216">
        <v>20264</v>
      </c>
      <c r="N193" s="216">
        <v>9379</v>
      </c>
      <c r="O193" s="216">
        <v>5699</v>
      </c>
      <c r="P193" s="215">
        <v>1509569</v>
      </c>
    </row>
    <row r="194" spans="1:16" x14ac:dyDescent="0.15">
      <c r="A194" s="311" t="s">
        <v>648</v>
      </c>
      <c r="B194" s="215">
        <f t="shared" si="16"/>
        <v>97</v>
      </c>
      <c r="C194" s="216">
        <v>2</v>
      </c>
      <c r="D194" s="216">
        <v>13</v>
      </c>
      <c r="E194" s="216">
        <v>3</v>
      </c>
      <c r="F194" s="216">
        <v>19</v>
      </c>
      <c r="G194" s="216">
        <v>18</v>
      </c>
      <c r="H194" s="216">
        <v>3</v>
      </c>
      <c r="I194" s="216">
        <v>12</v>
      </c>
      <c r="J194" s="216">
        <v>2</v>
      </c>
      <c r="K194" s="216">
        <v>3</v>
      </c>
      <c r="L194" s="216">
        <v>4</v>
      </c>
      <c r="M194" s="216">
        <v>5</v>
      </c>
      <c r="N194" s="216">
        <v>11</v>
      </c>
      <c r="O194" s="216">
        <v>2</v>
      </c>
      <c r="P194" s="215">
        <v>737</v>
      </c>
    </row>
    <row r="195" spans="1:16" x14ac:dyDescent="0.15">
      <c r="A195" s="160" t="s">
        <v>365</v>
      </c>
      <c r="B195" s="203">
        <v>6.4</v>
      </c>
      <c r="C195" s="204">
        <v>7.5</v>
      </c>
      <c r="D195" s="204">
        <v>8.6</v>
      </c>
      <c r="E195" s="204">
        <v>3</v>
      </c>
      <c r="F195" s="204">
        <v>8.5</v>
      </c>
      <c r="G195" s="204">
        <v>5.2</v>
      </c>
      <c r="H195" s="204">
        <v>4.0999999999999996</v>
      </c>
      <c r="I195" s="204">
        <v>6.8</v>
      </c>
      <c r="J195" s="204">
        <v>4.2</v>
      </c>
      <c r="K195" s="204">
        <v>2.8</v>
      </c>
      <c r="L195" s="204">
        <v>4.9000000000000004</v>
      </c>
      <c r="M195" s="204">
        <v>9.5</v>
      </c>
      <c r="N195" s="204">
        <v>5.6</v>
      </c>
      <c r="O195" s="204">
        <v>5.3</v>
      </c>
      <c r="P195" s="203">
        <v>5.3</v>
      </c>
    </row>
    <row r="196" spans="1:16" x14ac:dyDescent="0.15">
      <c r="A196" s="46" t="s">
        <v>501</v>
      </c>
      <c r="B196" s="215">
        <f t="shared" ref="B196:B200" si="17">SUM(C196:O196)</f>
        <v>466831</v>
      </c>
      <c r="C196" s="216">
        <v>12224</v>
      </c>
      <c r="D196" s="216">
        <v>30455</v>
      </c>
      <c r="E196" s="216">
        <v>19411</v>
      </c>
      <c r="F196" s="216">
        <v>57914</v>
      </c>
      <c r="G196" s="216">
        <v>110748</v>
      </c>
      <c r="H196" s="216">
        <v>12931</v>
      </c>
      <c r="I196" s="216">
        <v>98454</v>
      </c>
      <c r="J196" s="216">
        <v>12649</v>
      </c>
      <c r="K196" s="216">
        <v>6105</v>
      </c>
      <c r="L196" s="216">
        <v>16827</v>
      </c>
      <c r="M196" s="216">
        <v>41435</v>
      </c>
      <c r="N196" s="216">
        <v>28363</v>
      </c>
      <c r="O196" s="216">
        <v>19315</v>
      </c>
      <c r="P196" s="215">
        <v>4357155</v>
      </c>
    </row>
    <row r="197" spans="1:16" x14ac:dyDescent="0.15">
      <c r="A197" s="41" t="s">
        <v>173</v>
      </c>
      <c r="B197" s="215"/>
      <c r="C197" s="216"/>
      <c r="D197" s="216"/>
      <c r="E197" s="216"/>
      <c r="F197" s="216"/>
      <c r="G197" s="216"/>
      <c r="H197" s="216"/>
      <c r="I197" s="216"/>
      <c r="J197" s="216"/>
      <c r="K197" s="216"/>
      <c r="L197" s="216"/>
      <c r="M197" s="216"/>
      <c r="N197" s="216"/>
      <c r="O197" s="216"/>
      <c r="P197" s="215"/>
    </row>
    <row r="198" spans="1:16" x14ac:dyDescent="0.15">
      <c r="A198" s="47" t="s">
        <v>296</v>
      </c>
      <c r="B198" s="215">
        <f t="shared" si="17"/>
        <v>20861</v>
      </c>
      <c r="C198" s="216">
        <v>588</v>
      </c>
      <c r="D198" s="216">
        <v>1460</v>
      </c>
      <c r="E198" s="216">
        <v>755</v>
      </c>
      <c r="F198" s="216">
        <v>2660</v>
      </c>
      <c r="G198" s="216">
        <v>4719</v>
      </c>
      <c r="H198" s="216">
        <v>616</v>
      </c>
      <c r="I198" s="216">
        <v>4191</v>
      </c>
      <c r="J198" s="216">
        <v>579</v>
      </c>
      <c r="K198" s="216">
        <v>203</v>
      </c>
      <c r="L198" s="216">
        <v>725</v>
      </c>
      <c r="M198" s="216">
        <v>2064</v>
      </c>
      <c r="N198" s="216">
        <v>1305</v>
      </c>
      <c r="O198" s="216">
        <v>996</v>
      </c>
      <c r="P198" s="215">
        <v>210515</v>
      </c>
    </row>
    <row r="199" spans="1:16" x14ac:dyDescent="0.15">
      <c r="A199" s="47" t="s">
        <v>297</v>
      </c>
      <c r="B199" s="215">
        <f t="shared" si="17"/>
        <v>445970</v>
      </c>
      <c r="C199" s="216">
        <v>11636</v>
      </c>
      <c r="D199" s="216">
        <v>28995</v>
      </c>
      <c r="E199" s="216">
        <v>18656</v>
      </c>
      <c r="F199" s="216">
        <v>55254</v>
      </c>
      <c r="G199" s="216">
        <v>106029</v>
      </c>
      <c r="H199" s="216">
        <v>12315</v>
      </c>
      <c r="I199" s="216">
        <v>94263</v>
      </c>
      <c r="J199" s="216">
        <v>12070</v>
      </c>
      <c r="K199" s="216">
        <v>5902</v>
      </c>
      <c r="L199" s="216">
        <v>16102</v>
      </c>
      <c r="M199" s="216">
        <v>39371</v>
      </c>
      <c r="N199" s="216">
        <v>27058</v>
      </c>
      <c r="O199" s="216">
        <v>18319</v>
      </c>
      <c r="P199" s="215">
        <v>4146640</v>
      </c>
    </row>
    <row r="200" spans="1:16" x14ac:dyDescent="0.15">
      <c r="A200" s="46" t="s">
        <v>502</v>
      </c>
      <c r="B200" s="215">
        <f t="shared" si="17"/>
        <v>38920</v>
      </c>
      <c r="C200" s="216">
        <v>1230</v>
      </c>
      <c r="D200" s="216">
        <v>3440</v>
      </c>
      <c r="E200" s="216">
        <v>1120</v>
      </c>
      <c r="F200" s="216">
        <v>5720</v>
      </c>
      <c r="G200" s="216">
        <v>6060</v>
      </c>
      <c r="H200" s="216">
        <v>800</v>
      </c>
      <c r="I200" s="216">
        <v>9440</v>
      </c>
      <c r="J200" s="216">
        <v>1020</v>
      </c>
      <c r="K200" s="216">
        <v>280</v>
      </c>
      <c r="L200" s="216">
        <v>1550</v>
      </c>
      <c r="M200" s="216">
        <v>4450</v>
      </c>
      <c r="N200" s="216">
        <v>2510</v>
      </c>
      <c r="O200" s="216">
        <v>1300</v>
      </c>
      <c r="P200" s="215">
        <v>347170</v>
      </c>
    </row>
    <row r="201" spans="1:16" x14ac:dyDescent="0.15">
      <c r="A201" s="63" t="s">
        <v>643</v>
      </c>
      <c r="B201" s="203">
        <v>1.1000000000000001</v>
      </c>
      <c r="C201" s="204">
        <v>1.4</v>
      </c>
      <c r="D201" s="204">
        <v>1.6</v>
      </c>
      <c r="E201" s="204">
        <v>0.7</v>
      </c>
      <c r="F201" s="204">
        <v>1.3</v>
      </c>
      <c r="G201" s="204">
        <v>0.7</v>
      </c>
      <c r="H201" s="204">
        <v>0.7</v>
      </c>
      <c r="I201" s="204">
        <v>1.3</v>
      </c>
      <c r="J201" s="204">
        <v>1</v>
      </c>
      <c r="K201" s="204">
        <v>0.6</v>
      </c>
      <c r="L201" s="204">
        <v>1.2</v>
      </c>
      <c r="M201" s="204">
        <v>1.6</v>
      </c>
      <c r="N201" s="204">
        <v>1.1000000000000001</v>
      </c>
      <c r="O201" s="204">
        <v>0.8</v>
      </c>
      <c r="P201" s="203">
        <v>0.9</v>
      </c>
    </row>
    <row r="202" spans="1:16" x14ac:dyDescent="0.15">
      <c r="A202" s="46" t="s">
        <v>615</v>
      </c>
      <c r="B202" s="215">
        <f t="shared" ref="B202" si="18">SUM(C202:O202)</f>
        <v>64987</v>
      </c>
      <c r="C202" s="216">
        <v>1908</v>
      </c>
      <c r="D202" s="216">
        <v>4693</v>
      </c>
      <c r="E202" s="216">
        <v>2686</v>
      </c>
      <c r="F202" s="216">
        <v>9742</v>
      </c>
      <c r="G202" s="216">
        <v>10586</v>
      </c>
      <c r="H202" s="216">
        <v>2312</v>
      </c>
      <c r="I202" s="216">
        <v>13856</v>
      </c>
      <c r="J202" s="216">
        <v>1783</v>
      </c>
      <c r="K202" s="216">
        <v>956</v>
      </c>
      <c r="L202" s="216">
        <v>2774</v>
      </c>
      <c r="M202" s="216">
        <v>6882</v>
      </c>
      <c r="N202" s="216">
        <v>3751</v>
      </c>
      <c r="O202" s="216">
        <v>3058</v>
      </c>
      <c r="P202" s="215">
        <v>501875</v>
      </c>
    </row>
    <row r="203" spans="1:16" x14ac:dyDescent="0.15">
      <c r="A203" s="63" t="s">
        <v>644</v>
      </c>
      <c r="B203" s="203">
        <v>3.8</v>
      </c>
      <c r="C203" s="204">
        <v>3.7</v>
      </c>
      <c r="D203" s="204">
        <v>3.8</v>
      </c>
      <c r="E203" s="204">
        <v>2.8</v>
      </c>
      <c r="F203" s="204">
        <v>4.4000000000000004</v>
      </c>
      <c r="G203" s="204">
        <v>3.5</v>
      </c>
      <c r="H203" s="204">
        <v>3.4</v>
      </c>
      <c r="I203" s="204">
        <v>4.3</v>
      </c>
      <c r="J203" s="204">
        <v>2.7</v>
      </c>
      <c r="K203" s="204">
        <v>3.8</v>
      </c>
      <c r="L203" s="204">
        <v>3.5</v>
      </c>
      <c r="M203" s="204">
        <v>4.4000000000000004</v>
      </c>
      <c r="N203" s="204">
        <v>3</v>
      </c>
      <c r="O203" s="204">
        <v>4.0999999999999996</v>
      </c>
      <c r="P203" s="203">
        <v>2.9</v>
      </c>
    </row>
    <row r="204" spans="1:16" x14ac:dyDescent="0.2">
      <c r="A204" s="117" t="s">
        <v>637</v>
      </c>
      <c r="B204" s="215"/>
      <c r="C204" s="216"/>
      <c r="D204" s="216"/>
      <c r="E204" s="216"/>
      <c r="F204" s="216"/>
      <c r="G204" s="216"/>
      <c r="H204" s="216"/>
      <c r="I204" s="216"/>
      <c r="J204" s="216"/>
      <c r="K204" s="216"/>
      <c r="L204" s="216"/>
      <c r="M204" s="216"/>
      <c r="N204" s="216"/>
      <c r="O204" s="216"/>
      <c r="P204" s="215"/>
    </row>
    <row r="205" spans="1:16" x14ac:dyDescent="0.15">
      <c r="A205" s="47" t="s">
        <v>342</v>
      </c>
      <c r="B205" s="215">
        <f t="shared" ref="B205" si="19">SUM(C205:O205)</f>
        <v>570196.04543145665</v>
      </c>
      <c r="C205" s="216">
        <v>15828.594025351495</v>
      </c>
      <c r="D205" s="216">
        <v>43254.004100232276</v>
      </c>
      <c r="E205" s="216">
        <v>13082.475710534263</v>
      </c>
      <c r="F205" s="216">
        <v>88628.919616641229</v>
      </c>
      <c r="G205" s="216">
        <v>112877.96127160049</v>
      </c>
      <c r="H205" s="216">
        <v>11984.828761409126</v>
      </c>
      <c r="I205" s="216">
        <v>124970.71227700739</v>
      </c>
      <c r="J205" s="216">
        <v>21219.351669895888</v>
      </c>
      <c r="K205" s="216">
        <v>3931.2486158974161</v>
      </c>
      <c r="L205" s="216">
        <v>16352.815966972048</v>
      </c>
      <c r="M205" s="216">
        <v>63468.000693075322</v>
      </c>
      <c r="N205" s="216">
        <v>31060.645455017777</v>
      </c>
      <c r="O205" s="216">
        <v>23536.487267821856</v>
      </c>
      <c r="P205" s="215">
        <v>5100065.4751363453</v>
      </c>
    </row>
    <row r="206" spans="1:16" x14ac:dyDescent="0.15">
      <c r="A206" s="156" t="s">
        <v>650</v>
      </c>
      <c r="B206" s="213">
        <f t="shared" ref="B206:O206" si="20">B205/B8*100</f>
        <v>9.6237925943787452</v>
      </c>
      <c r="C206" s="214">
        <f t="shared" si="20"/>
        <v>10.386352855911163</v>
      </c>
      <c r="D206" s="214">
        <f t="shared" si="20"/>
        <v>11.605426302365753</v>
      </c>
      <c r="E206" s="214">
        <f t="shared" si="20"/>
        <v>4.6998403903341943</v>
      </c>
      <c r="F206" s="214">
        <f t="shared" si="20"/>
        <v>11.841377268853341</v>
      </c>
      <c r="G206" s="214">
        <f t="shared" si="20"/>
        <v>8.0573303737575603</v>
      </c>
      <c r="H206" s="214">
        <f t="shared" si="20"/>
        <v>6.306476931913874</v>
      </c>
      <c r="I206" s="214">
        <f t="shared" si="20"/>
        <v>10.625451137147834</v>
      </c>
      <c r="J206" s="214">
        <f t="shared" si="20"/>
        <v>12.253763250231506</v>
      </c>
      <c r="K206" s="214">
        <f t="shared" si="20"/>
        <v>5.153302854911014</v>
      </c>
      <c r="L206" s="214">
        <f t="shared" si="20"/>
        <v>7.2089966747217407</v>
      </c>
      <c r="M206" s="214">
        <f t="shared" si="20"/>
        <v>13.250104528825746</v>
      </c>
      <c r="N206" s="214">
        <f t="shared" si="20"/>
        <v>8.0074260385507987</v>
      </c>
      <c r="O206" s="214">
        <f t="shared" si="20"/>
        <v>8.9622521182180428</v>
      </c>
      <c r="P206" s="213">
        <v>7.8585920830976361</v>
      </c>
    </row>
    <row r="207" spans="1:16" ht="33.75" x14ac:dyDescent="0.15">
      <c r="A207" s="312" t="s">
        <v>649</v>
      </c>
      <c r="B207" s="4"/>
      <c r="C207" s="4"/>
      <c r="D207" s="4"/>
      <c r="E207" s="4"/>
      <c r="F207" s="4"/>
      <c r="G207" s="4"/>
      <c r="H207" s="4"/>
      <c r="I207" s="4"/>
      <c r="J207" s="4"/>
      <c r="K207" s="4"/>
      <c r="L207" s="4"/>
      <c r="M207" s="4"/>
      <c r="N207" s="4"/>
      <c r="O207" s="4"/>
      <c r="P207" s="4"/>
    </row>
    <row r="208" spans="1:16" ht="33.75" x14ac:dyDescent="0.15">
      <c r="A208" s="137" t="s">
        <v>437</v>
      </c>
      <c r="B208" s="4"/>
      <c r="C208" s="4"/>
      <c r="D208" s="4"/>
      <c r="E208" s="4"/>
      <c r="F208" s="4"/>
      <c r="G208" s="4"/>
      <c r="H208" s="4"/>
      <c r="I208" s="4"/>
      <c r="J208" s="4"/>
      <c r="K208" s="4"/>
      <c r="L208" s="4"/>
      <c r="M208" s="4"/>
      <c r="N208" s="4"/>
      <c r="O208" s="4"/>
      <c r="P208" s="4"/>
    </row>
    <row r="209" spans="1:16" x14ac:dyDescent="0.2">
      <c r="A209" s="313" t="s">
        <v>214</v>
      </c>
      <c r="B209" s="33"/>
      <c r="C209" s="33"/>
      <c r="D209" s="33"/>
      <c r="E209" s="33"/>
      <c r="F209" s="33"/>
      <c r="G209" s="33"/>
      <c r="H209" s="33"/>
      <c r="I209" s="33"/>
      <c r="J209" s="33"/>
      <c r="K209" s="33"/>
      <c r="L209" s="33"/>
      <c r="M209" s="33"/>
      <c r="N209" s="33"/>
      <c r="O209" s="33"/>
      <c r="P209" s="33"/>
    </row>
    <row r="210" spans="1:16" ht="33.75" x14ac:dyDescent="0.2">
      <c r="A210" s="314" t="s">
        <v>616</v>
      </c>
    </row>
    <row r="211" spans="1:16" x14ac:dyDescent="0.2">
      <c r="A211" s="315" t="s">
        <v>635</v>
      </c>
    </row>
    <row r="212" spans="1:16" ht="45" x14ac:dyDescent="0.2">
      <c r="A212" s="137" t="s">
        <v>636</v>
      </c>
    </row>
    <row r="213" spans="1:16" x14ac:dyDescent="0.15">
      <c r="A213" s="38" t="s">
        <v>638</v>
      </c>
      <c r="B213" s="20"/>
      <c r="C213" s="20"/>
      <c r="D213" s="20"/>
      <c r="E213" s="20"/>
      <c r="F213" s="20"/>
      <c r="G213" s="20"/>
      <c r="H213" s="20"/>
      <c r="I213" s="20"/>
      <c r="J213" s="20"/>
      <c r="K213" s="20"/>
      <c r="L213" s="20"/>
      <c r="M213" s="20"/>
      <c r="N213" s="20"/>
      <c r="O213" s="20"/>
      <c r="P213" s="20"/>
    </row>
    <row r="214" spans="1:16" ht="33.75" x14ac:dyDescent="0.15">
      <c r="A214" s="137" t="s">
        <v>642</v>
      </c>
      <c r="B214" s="37"/>
      <c r="C214" s="37"/>
      <c r="D214" s="37"/>
      <c r="E214" s="37"/>
      <c r="F214" s="37"/>
      <c r="G214" s="37"/>
      <c r="H214" s="37"/>
      <c r="I214" s="37"/>
      <c r="J214" s="37"/>
      <c r="K214" s="37"/>
      <c r="L214" s="37"/>
      <c r="M214" s="37"/>
      <c r="N214" s="37"/>
      <c r="O214" s="37"/>
      <c r="P214" s="37"/>
    </row>
    <row r="215" spans="1:16" x14ac:dyDescent="0.2">
      <c r="A215" s="315" t="s">
        <v>646</v>
      </c>
    </row>
    <row r="216" spans="1:16" x14ac:dyDescent="0.2">
      <c r="A216" s="315"/>
    </row>
    <row r="217" spans="1:16" ht="15.75" x14ac:dyDescent="0.2">
      <c r="A217" s="24" t="s">
        <v>320</v>
      </c>
    </row>
    <row r="218" spans="1:16" ht="12.75" x14ac:dyDescent="0.2">
      <c r="A218" s="29" t="s">
        <v>503</v>
      </c>
    </row>
    <row r="219" spans="1:16" x14ac:dyDescent="0.2">
      <c r="A219" s="45" t="s">
        <v>504</v>
      </c>
    </row>
    <row r="220" spans="1:16" ht="24.75" x14ac:dyDescent="0.15">
      <c r="A220" s="199"/>
      <c r="B220" s="193" t="s">
        <v>578</v>
      </c>
      <c r="C220" s="200" t="s">
        <v>579</v>
      </c>
      <c r="D220" s="200" t="s">
        <v>580</v>
      </c>
      <c r="E220" s="200" t="s">
        <v>581</v>
      </c>
      <c r="F220" s="200" t="s">
        <v>582</v>
      </c>
      <c r="G220" s="200" t="s">
        <v>583</v>
      </c>
      <c r="H220" s="200" t="s">
        <v>584</v>
      </c>
      <c r="I220" s="200" t="s">
        <v>585</v>
      </c>
      <c r="J220" s="200" t="s">
        <v>586</v>
      </c>
      <c r="K220" s="200" t="s">
        <v>587</v>
      </c>
      <c r="L220" s="200" t="s">
        <v>588</v>
      </c>
      <c r="M220" s="200" t="s">
        <v>589</v>
      </c>
      <c r="N220" s="200" t="s">
        <v>590</v>
      </c>
      <c r="O220" s="200" t="s">
        <v>591</v>
      </c>
      <c r="P220" s="193" t="s">
        <v>592</v>
      </c>
    </row>
    <row r="221" spans="1:16" x14ac:dyDescent="0.15">
      <c r="A221" s="64" t="s">
        <v>131</v>
      </c>
      <c r="B221" s="211">
        <f t="shared" ref="B221:O221" si="21">SUM(B223:B233)</f>
        <v>520377</v>
      </c>
      <c r="C221" s="212">
        <f t="shared" si="21"/>
        <v>12575</v>
      </c>
      <c r="D221" s="212">
        <f t="shared" si="21"/>
        <v>33784</v>
      </c>
      <c r="E221" s="212">
        <f t="shared" si="21"/>
        <v>14325</v>
      </c>
      <c r="F221" s="212">
        <f t="shared" si="21"/>
        <v>66067</v>
      </c>
      <c r="G221" s="212">
        <f t="shared" si="21"/>
        <v>136693</v>
      </c>
      <c r="H221" s="212">
        <f t="shared" si="21"/>
        <v>13474</v>
      </c>
      <c r="I221" s="212">
        <f t="shared" si="21"/>
        <v>114957</v>
      </c>
      <c r="J221" s="212">
        <f t="shared" si="21"/>
        <v>11846</v>
      </c>
      <c r="K221" s="212">
        <f t="shared" si="21"/>
        <v>3874</v>
      </c>
      <c r="L221" s="212">
        <f t="shared" si="21"/>
        <v>15076</v>
      </c>
      <c r="M221" s="212">
        <f t="shared" si="21"/>
        <v>49873</v>
      </c>
      <c r="N221" s="212">
        <f t="shared" si="21"/>
        <v>24992</v>
      </c>
      <c r="O221" s="212">
        <f t="shared" si="21"/>
        <v>22841</v>
      </c>
      <c r="P221" s="211">
        <v>6231986</v>
      </c>
    </row>
    <row r="222" spans="1:16" x14ac:dyDescent="0.15">
      <c r="A222" s="64" t="s">
        <v>109</v>
      </c>
      <c r="B222" s="194"/>
      <c r="C222" s="303"/>
      <c r="D222" s="303"/>
      <c r="E222" s="303"/>
      <c r="F222" s="303"/>
      <c r="G222" s="303"/>
      <c r="H222" s="303"/>
      <c r="I222" s="303"/>
      <c r="J222" s="303"/>
      <c r="K222" s="303"/>
      <c r="L222" s="303"/>
      <c r="M222" s="303"/>
      <c r="N222" s="303"/>
      <c r="O222" s="303"/>
      <c r="P222" s="194"/>
    </row>
    <row r="223" spans="1:16" x14ac:dyDescent="0.15">
      <c r="A223" s="62" t="s">
        <v>110</v>
      </c>
      <c r="B223" s="215">
        <f t="shared" ref="B223:B233" si="22">SUM(C223:O223)</f>
        <v>46664</v>
      </c>
      <c r="C223" s="216">
        <v>2414</v>
      </c>
      <c r="D223" s="216">
        <v>2533</v>
      </c>
      <c r="E223" s="216">
        <v>2680</v>
      </c>
      <c r="F223" s="216">
        <v>3840</v>
      </c>
      <c r="G223" s="216">
        <v>11445</v>
      </c>
      <c r="H223" s="216">
        <v>1940</v>
      </c>
      <c r="I223" s="216">
        <v>4365</v>
      </c>
      <c r="J223" s="216">
        <v>2222</v>
      </c>
      <c r="K223" s="216">
        <v>1471</v>
      </c>
      <c r="L223" s="216">
        <v>3286</v>
      </c>
      <c r="M223" s="216">
        <v>4157</v>
      </c>
      <c r="N223" s="216">
        <v>3583</v>
      </c>
      <c r="O223" s="216">
        <v>2728</v>
      </c>
      <c r="P223" s="215">
        <v>617879</v>
      </c>
    </row>
    <row r="224" spans="1:16" x14ac:dyDescent="0.15">
      <c r="A224" s="62" t="s">
        <v>111</v>
      </c>
      <c r="B224" s="215">
        <f t="shared" si="22"/>
        <v>22100</v>
      </c>
      <c r="C224" s="216">
        <v>491</v>
      </c>
      <c r="D224" s="216">
        <v>1263</v>
      </c>
      <c r="E224" s="216">
        <v>517</v>
      </c>
      <c r="F224" s="216">
        <v>3133</v>
      </c>
      <c r="G224" s="216">
        <v>6296</v>
      </c>
      <c r="H224" s="216">
        <v>1097</v>
      </c>
      <c r="I224" s="216">
        <v>4258</v>
      </c>
      <c r="J224" s="216">
        <v>375</v>
      </c>
      <c r="K224" s="216">
        <v>140</v>
      </c>
      <c r="L224" s="216">
        <v>685</v>
      </c>
      <c r="M224" s="216">
        <v>1117</v>
      </c>
      <c r="N224" s="216">
        <v>1383</v>
      </c>
      <c r="O224" s="216">
        <v>1345</v>
      </c>
      <c r="P224" s="215">
        <v>285899</v>
      </c>
    </row>
    <row r="225" spans="1:16" x14ac:dyDescent="0.15">
      <c r="A225" s="62" t="s">
        <v>112</v>
      </c>
      <c r="B225" s="215">
        <f t="shared" si="22"/>
        <v>68759</v>
      </c>
      <c r="C225" s="216">
        <v>2161</v>
      </c>
      <c r="D225" s="216">
        <v>5513</v>
      </c>
      <c r="E225" s="216">
        <v>1311</v>
      </c>
      <c r="F225" s="216">
        <v>7469</v>
      </c>
      <c r="G225" s="216">
        <v>12701</v>
      </c>
      <c r="H225" s="216">
        <v>1250</v>
      </c>
      <c r="I225" s="216">
        <v>14028</v>
      </c>
      <c r="J225" s="216">
        <v>805</v>
      </c>
      <c r="K225" s="216">
        <v>178</v>
      </c>
      <c r="L225" s="216">
        <v>2944</v>
      </c>
      <c r="M225" s="216">
        <v>15342</v>
      </c>
      <c r="N225" s="216">
        <v>2849</v>
      </c>
      <c r="O225" s="216">
        <v>2208</v>
      </c>
      <c r="P225" s="215">
        <v>247126</v>
      </c>
    </row>
    <row r="226" spans="1:16" x14ac:dyDescent="0.15">
      <c r="A226" s="62" t="s">
        <v>121</v>
      </c>
      <c r="B226" s="215">
        <f t="shared" si="22"/>
        <v>85433</v>
      </c>
      <c r="C226" s="216">
        <v>2600</v>
      </c>
      <c r="D226" s="216">
        <v>9130</v>
      </c>
      <c r="E226" s="216">
        <v>3054</v>
      </c>
      <c r="F226" s="216">
        <v>8892</v>
      </c>
      <c r="G226" s="216">
        <v>16935</v>
      </c>
      <c r="H226" s="216">
        <v>4696</v>
      </c>
      <c r="I226" s="216">
        <v>15541</v>
      </c>
      <c r="J226" s="216">
        <v>4882</v>
      </c>
      <c r="K226" s="216">
        <v>580</v>
      </c>
      <c r="L226" s="216">
        <v>2535</v>
      </c>
      <c r="M226" s="216">
        <v>7423</v>
      </c>
      <c r="N226" s="216">
        <v>4454</v>
      </c>
      <c r="O226" s="216">
        <v>4711</v>
      </c>
      <c r="P226" s="215">
        <v>747417</v>
      </c>
    </row>
    <row r="227" spans="1:16" x14ac:dyDescent="0.15">
      <c r="A227" s="62" t="s">
        <v>113</v>
      </c>
      <c r="B227" s="215">
        <f t="shared" si="22"/>
        <v>18896</v>
      </c>
      <c r="C227" s="216">
        <v>522</v>
      </c>
      <c r="D227" s="216">
        <v>1597</v>
      </c>
      <c r="E227" s="216">
        <v>800</v>
      </c>
      <c r="F227" s="216">
        <v>2685</v>
      </c>
      <c r="G227" s="216">
        <v>4315</v>
      </c>
      <c r="H227" s="216">
        <v>573</v>
      </c>
      <c r="I227" s="216">
        <v>3713</v>
      </c>
      <c r="J227" s="216">
        <v>395</v>
      </c>
      <c r="K227" s="216">
        <v>272</v>
      </c>
      <c r="L227" s="216">
        <v>677</v>
      </c>
      <c r="M227" s="216">
        <v>1448</v>
      </c>
      <c r="N227" s="216">
        <v>979</v>
      </c>
      <c r="O227" s="216">
        <v>920</v>
      </c>
      <c r="P227" s="215">
        <v>312683</v>
      </c>
    </row>
    <row r="228" spans="1:16" x14ac:dyDescent="0.15">
      <c r="A228" s="62" t="s">
        <v>114</v>
      </c>
      <c r="B228" s="215">
        <f t="shared" si="22"/>
        <v>59759</v>
      </c>
      <c r="C228" s="216">
        <v>819</v>
      </c>
      <c r="D228" s="216">
        <v>2905</v>
      </c>
      <c r="E228" s="216">
        <v>752</v>
      </c>
      <c r="F228" s="216">
        <v>8857</v>
      </c>
      <c r="G228" s="216">
        <v>20380</v>
      </c>
      <c r="H228" s="216">
        <v>508</v>
      </c>
      <c r="I228" s="216">
        <v>13769</v>
      </c>
      <c r="J228" s="216">
        <v>368</v>
      </c>
      <c r="K228" s="216">
        <v>115</v>
      </c>
      <c r="L228" s="216">
        <v>651</v>
      </c>
      <c r="M228" s="216">
        <v>6274</v>
      </c>
      <c r="N228" s="216">
        <v>3051</v>
      </c>
      <c r="O228" s="216">
        <v>1310</v>
      </c>
      <c r="P228" s="215">
        <v>822876</v>
      </c>
    </row>
    <row r="229" spans="1:16" x14ac:dyDescent="0.15">
      <c r="A229" s="62" t="s">
        <v>115</v>
      </c>
      <c r="B229" s="215">
        <f t="shared" si="22"/>
        <v>100199</v>
      </c>
      <c r="C229" s="216">
        <v>1387</v>
      </c>
      <c r="D229" s="216">
        <v>4860</v>
      </c>
      <c r="E229" s="216">
        <v>1727</v>
      </c>
      <c r="F229" s="216">
        <v>19609</v>
      </c>
      <c r="G229" s="216">
        <v>18191</v>
      </c>
      <c r="H229" s="216">
        <v>1339</v>
      </c>
      <c r="I229" s="216">
        <v>34123</v>
      </c>
      <c r="J229" s="216">
        <v>912</v>
      </c>
      <c r="K229" s="216">
        <v>419</v>
      </c>
      <c r="L229" s="216">
        <v>1397</v>
      </c>
      <c r="M229" s="216">
        <v>7490</v>
      </c>
      <c r="N229" s="216">
        <v>3430</v>
      </c>
      <c r="O229" s="216">
        <v>5315</v>
      </c>
      <c r="P229" s="215">
        <v>770500</v>
      </c>
    </row>
    <row r="230" spans="1:16" x14ac:dyDescent="0.15">
      <c r="A230" s="62" t="s">
        <v>116</v>
      </c>
      <c r="B230" s="215">
        <f t="shared" si="22"/>
        <v>11537</v>
      </c>
      <c r="C230" s="216">
        <v>123</v>
      </c>
      <c r="D230" s="216">
        <v>443</v>
      </c>
      <c r="E230" s="216">
        <v>193</v>
      </c>
      <c r="F230" s="216">
        <v>1550</v>
      </c>
      <c r="G230" s="216">
        <v>5151</v>
      </c>
      <c r="H230" s="216">
        <v>131</v>
      </c>
      <c r="I230" s="216">
        <v>2343</v>
      </c>
      <c r="J230" s="216">
        <v>67</v>
      </c>
      <c r="K230" s="216">
        <v>26</v>
      </c>
      <c r="L230" s="216">
        <v>232</v>
      </c>
      <c r="M230" s="216">
        <v>542</v>
      </c>
      <c r="N230" s="216">
        <v>387</v>
      </c>
      <c r="O230" s="216">
        <v>349</v>
      </c>
      <c r="P230" s="215">
        <v>283392</v>
      </c>
    </row>
    <row r="231" spans="1:16" x14ac:dyDescent="0.15">
      <c r="A231" s="62" t="s">
        <v>117</v>
      </c>
      <c r="B231" s="215">
        <f t="shared" si="22"/>
        <v>41891</v>
      </c>
      <c r="C231" s="216">
        <v>711</v>
      </c>
      <c r="D231" s="216">
        <v>1750</v>
      </c>
      <c r="E231" s="216">
        <v>1224</v>
      </c>
      <c r="F231" s="216">
        <v>3442</v>
      </c>
      <c r="G231" s="216">
        <v>18171</v>
      </c>
      <c r="H231" s="216">
        <v>747</v>
      </c>
      <c r="I231" s="216">
        <v>8659</v>
      </c>
      <c r="J231" s="216">
        <v>728</v>
      </c>
      <c r="K231" s="216">
        <v>262</v>
      </c>
      <c r="L231" s="216">
        <v>1083</v>
      </c>
      <c r="M231" s="216">
        <v>1747</v>
      </c>
      <c r="N231" s="216">
        <v>1807</v>
      </c>
      <c r="O231" s="216">
        <v>1560</v>
      </c>
      <c r="P231" s="215">
        <v>961469</v>
      </c>
    </row>
    <row r="232" spans="1:16" x14ac:dyDescent="0.15">
      <c r="A232" s="62" t="s">
        <v>118</v>
      </c>
      <c r="B232" s="215">
        <f t="shared" si="22"/>
        <v>7678</v>
      </c>
      <c r="C232" s="216">
        <v>50</v>
      </c>
      <c r="D232" s="216">
        <v>713</v>
      </c>
      <c r="E232" s="216">
        <v>455</v>
      </c>
      <c r="F232" s="216">
        <v>865</v>
      </c>
      <c r="G232" s="216">
        <v>1969</v>
      </c>
      <c r="H232" s="216">
        <v>26</v>
      </c>
      <c r="I232" s="216">
        <v>2227</v>
      </c>
      <c r="J232" s="216">
        <v>109</v>
      </c>
      <c r="K232" s="216">
        <v>77</v>
      </c>
      <c r="L232" s="216">
        <v>32</v>
      </c>
      <c r="M232" s="216">
        <v>576</v>
      </c>
      <c r="N232" s="216">
        <v>370</v>
      </c>
      <c r="O232" s="216">
        <v>209</v>
      </c>
      <c r="P232" s="215">
        <v>246349</v>
      </c>
    </row>
    <row r="233" spans="1:16" x14ac:dyDescent="0.15">
      <c r="A233" s="62" t="s">
        <v>119</v>
      </c>
      <c r="B233" s="215">
        <f t="shared" si="22"/>
        <v>57461</v>
      </c>
      <c r="C233" s="216">
        <v>1297</v>
      </c>
      <c r="D233" s="216">
        <v>3077</v>
      </c>
      <c r="E233" s="216">
        <v>1612</v>
      </c>
      <c r="F233" s="216">
        <v>5725</v>
      </c>
      <c r="G233" s="216">
        <v>21139</v>
      </c>
      <c r="H233" s="216">
        <v>1167</v>
      </c>
      <c r="I233" s="216">
        <v>11931</v>
      </c>
      <c r="J233" s="216">
        <v>983</v>
      </c>
      <c r="K233" s="216">
        <v>334</v>
      </c>
      <c r="L233" s="216">
        <v>1554</v>
      </c>
      <c r="M233" s="216">
        <v>3757</v>
      </c>
      <c r="N233" s="216">
        <v>2699</v>
      </c>
      <c r="O233" s="216">
        <v>2186</v>
      </c>
      <c r="P233" s="215">
        <v>936396</v>
      </c>
    </row>
    <row r="234" spans="1:16" x14ac:dyDescent="0.15">
      <c r="A234" s="65" t="s">
        <v>120</v>
      </c>
      <c r="B234" s="213">
        <v>51.96983386314735</v>
      </c>
      <c r="C234" s="214">
        <v>52.359255448489819</v>
      </c>
      <c r="D234" s="214">
        <v>51.430272882701878</v>
      </c>
      <c r="E234" s="214">
        <v>51.462155261552475</v>
      </c>
      <c r="F234" s="214">
        <v>50.394726744853521</v>
      </c>
      <c r="G234" s="214">
        <v>52.259483007965876</v>
      </c>
      <c r="H234" s="214">
        <v>52.600481954282287</v>
      </c>
      <c r="I234" s="214">
        <v>51.849663885457012</v>
      </c>
      <c r="J234" s="214">
        <v>51.74327864363741</v>
      </c>
      <c r="K234" s="214">
        <v>48.4169613674065</v>
      </c>
      <c r="L234" s="214">
        <v>54.392792691753719</v>
      </c>
      <c r="M234" s="214">
        <v>53.325680385381055</v>
      </c>
      <c r="N234" s="214">
        <v>53.835988278217414</v>
      </c>
      <c r="O234" s="214">
        <v>50.060785850890191</v>
      </c>
      <c r="P234" s="213">
        <v>51.436468760264553</v>
      </c>
    </row>
    <row r="235" spans="1:16" x14ac:dyDescent="0.2">
      <c r="A235" s="31"/>
      <c r="B235" s="18"/>
      <c r="C235" s="18"/>
      <c r="D235" s="18"/>
      <c r="E235" s="18"/>
      <c r="F235" s="18"/>
      <c r="G235" s="18"/>
      <c r="H235" s="18"/>
      <c r="I235" s="18"/>
      <c r="J235" s="18"/>
      <c r="K235" s="18"/>
      <c r="L235" s="18"/>
      <c r="M235" s="18"/>
      <c r="N235" s="18"/>
      <c r="O235" s="18"/>
      <c r="P235" s="18"/>
    </row>
    <row r="236" spans="1:16" ht="15.75" x14ac:dyDescent="0.2">
      <c r="A236" s="36" t="s">
        <v>321</v>
      </c>
      <c r="B236" s="11"/>
      <c r="C236" s="11"/>
      <c r="D236" s="11"/>
      <c r="E236" s="11"/>
      <c r="F236" s="11"/>
      <c r="G236" s="11"/>
      <c r="H236" s="11"/>
      <c r="I236" s="11"/>
      <c r="J236" s="11"/>
      <c r="K236" s="11"/>
      <c r="L236" s="11"/>
      <c r="M236" s="11"/>
      <c r="N236" s="11"/>
      <c r="O236" s="11"/>
      <c r="P236" s="11"/>
    </row>
    <row r="237" spans="1:16" ht="12.75" x14ac:dyDescent="0.2">
      <c r="A237" s="29" t="s">
        <v>344</v>
      </c>
      <c r="B237" s="11"/>
      <c r="C237" s="11"/>
      <c r="D237" s="11"/>
      <c r="E237" s="11"/>
      <c r="F237" s="11"/>
      <c r="G237" s="11"/>
      <c r="H237" s="11"/>
      <c r="I237" s="11"/>
      <c r="J237" s="11"/>
      <c r="K237" s="11"/>
      <c r="L237" s="11"/>
      <c r="M237" s="11"/>
      <c r="N237" s="11"/>
      <c r="O237" s="11"/>
      <c r="P237" s="11"/>
    </row>
    <row r="238" spans="1:16" x14ac:dyDescent="0.2">
      <c r="A238" s="161" t="s">
        <v>505</v>
      </c>
      <c r="B238" s="9"/>
      <c r="C238" s="9"/>
      <c r="D238" s="9"/>
      <c r="E238" s="9"/>
      <c r="F238" s="9"/>
      <c r="G238" s="9"/>
      <c r="H238" s="9"/>
      <c r="I238" s="9"/>
      <c r="J238" s="9"/>
      <c r="K238" s="9"/>
      <c r="L238" s="9"/>
      <c r="M238" s="9"/>
      <c r="N238" s="9"/>
      <c r="O238" s="9"/>
      <c r="P238" s="9"/>
    </row>
    <row r="239" spans="1:16" ht="24.75" x14ac:dyDescent="0.15">
      <c r="A239" s="199"/>
      <c r="B239" s="193" t="s">
        <v>578</v>
      </c>
      <c r="C239" s="200" t="s">
        <v>579</v>
      </c>
      <c r="D239" s="200" t="s">
        <v>580</v>
      </c>
      <c r="E239" s="200" t="s">
        <v>581</v>
      </c>
      <c r="F239" s="200" t="s">
        <v>582</v>
      </c>
      <c r="G239" s="200" t="s">
        <v>583</v>
      </c>
      <c r="H239" s="200" t="s">
        <v>584</v>
      </c>
      <c r="I239" s="200" t="s">
        <v>585</v>
      </c>
      <c r="J239" s="200" t="s">
        <v>586</v>
      </c>
      <c r="K239" s="200" t="s">
        <v>587</v>
      </c>
      <c r="L239" s="200" t="s">
        <v>588</v>
      </c>
      <c r="M239" s="200" t="s">
        <v>589</v>
      </c>
      <c r="N239" s="200" t="s">
        <v>590</v>
      </c>
      <c r="O239" s="200" t="s">
        <v>591</v>
      </c>
      <c r="P239" s="193" t="s">
        <v>592</v>
      </c>
    </row>
    <row r="240" spans="1:16" x14ac:dyDescent="0.15">
      <c r="A240" s="67" t="s">
        <v>506</v>
      </c>
      <c r="B240" s="194"/>
      <c r="C240" s="303"/>
      <c r="D240" s="303"/>
      <c r="E240" s="303"/>
      <c r="F240" s="303"/>
      <c r="G240" s="303"/>
      <c r="H240" s="303"/>
      <c r="I240" s="303"/>
      <c r="J240" s="303"/>
      <c r="K240" s="303"/>
      <c r="L240" s="303"/>
      <c r="M240" s="303"/>
      <c r="N240" s="303"/>
      <c r="O240" s="303"/>
      <c r="P240" s="194"/>
    </row>
    <row r="241" spans="1:16" x14ac:dyDescent="0.15">
      <c r="A241" s="62" t="s">
        <v>132</v>
      </c>
      <c r="B241" s="194">
        <f t="shared" ref="B241:O241" si="23">B244+B245</f>
        <v>2244885.6343318247</v>
      </c>
      <c r="C241" s="303">
        <f t="shared" si="23"/>
        <v>56676.762864317272</v>
      </c>
      <c r="D241" s="303">
        <f t="shared" si="23"/>
        <v>128938.79589886565</v>
      </c>
      <c r="E241" s="303">
        <f t="shared" si="23"/>
        <v>111232.2746460077</v>
      </c>
      <c r="F241" s="303">
        <f t="shared" si="23"/>
        <v>267636.72181322891</v>
      </c>
      <c r="G241" s="303">
        <f t="shared" si="23"/>
        <v>596382.95160866994</v>
      </c>
      <c r="H241" s="303">
        <f t="shared" si="23"/>
        <v>75650.374324156728</v>
      </c>
      <c r="I241" s="303">
        <f t="shared" si="23"/>
        <v>422695.09337323043</v>
      </c>
      <c r="J241" s="303">
        <f t="shared" si="23"/>
        <v>65391.861696346779</v>
      </c>
      <c r="K241" s="303">
        <f t="shared" si="23"/>
        <v>31004.104648954857</v>
      </c>
      <c r="L241" s="303">
        <f t="shared" si="23"/>
        <v>86162.07066892639</v>
      </c>
      <c r="M241" s="303">
        <f t="shared" si="23"/>
        <v>157454.41388721322</v>
      </c>
      <c r="N241" s="303">
        <f t="shared" si="23"/>
        <v>146198.02923568827</v>
      </c>
      <c r="O241" s="303">
        <f t="shared" si="23"/>
        <v>99462.179666218828</v>
      </c>
      <c r="P241" s="194">
        <v>26257988.815085854</v>
      </c>
    </row>
    <row r="242" spans="1:16" x14ac:dyDescent="0.15">
      <c r="A242" s="66" t="s">
        <v>128</v>
      </c>
      <c r="B242" s="215">
        <f t="shared" ref="B242:B245" si="24">SUM(C242:O242)</f>
        <v>191409.8252494843</v>
      </c>
      <c r="C242" s="216">
        <v>4367.2995135632063</v>
      </c>
      <c r="D242" s="216">
        <v>11409.21506565342</v>
      </c>
      <c r="E242" s="216">
        <v>5711.9241984986074</v>
      </c>
      <c r="F242" s="216">
        <v>21835.953593566337</v>
      </c>
      <c r="G242" s="216">
        <v>59980.272827192486</v>
      </c>
      <c r="H242" s="216">
        <v>4934.1396711706011</v>
      </c>
      <c r="I242" s="216">
        <v>40182.019714770766</v>
      </c>
      <c r="J242" s="216">
        <v>4289.2533720185847</v>
      </c>
      <c r="K242" s="216">
        <v>1795.4791881615931</v>
      </c>
      <c r="L242" s="216">
        <v>5078.0927529657183</v>
      </c>
      <c r="M242" s="216">
        <v>15019.612573991644</v>
      </c>
      <c r="N242" s="216">
        <v>8627.0254544413001</v>
      </c>
      <c r="O242" s="216">
        <v>8179.5373234900717</v>
      </c>
      <c r="P242" s="215">
        <v>2735097.8985497481</v>
      </c>
    </row>
    <row r="243" spans="1:16" x14ac:dyDescent="0.15">
      <c r="A243" s="66" t="s">
        <v>129</v>
      </c>
      <c r="B243" s="215">
        <f t="shared" si="24"/>
        <v>2235814.8470547548</v>
      </c>
      <c r="C243" s="216">
        <v>57338.614187994011</v>
      </c>
      <c r="D243" s="216">
        <v>128324.95139144194</v>
      </c>
      <c r="E243" s="216">
        <v>116340.77861196334</v>
      </c>
      <c r="F243" s="216">
        <v>268302.01958240021</v>
      </c>
      <c r="G243" s="216">
        <v>578352.82799844793</v>
      </c>
      <c r="H243" s="216">
        <v>78492.515533623722</v>
      </c>
      <c r="I243" s="216">
        <v>414741.89195862826</v>
      </c>
      <c r="J243" s="216">
        <v>67765.547215036742</v>
      </c>
      <c r="K243" s="216">
        <v>32182.002814313542</v>
      </c>
      <c r="L243" s="216">
        <v>89141.62675500731</v>
      </c>
      <c r="M243" s="216">
        <v>155208.06693772163</v>
      </c>
      <c r="N243" s="216">
        <v>150273.1084722458</v>
      </c>
      <c r="O243" s="216">
        <v>99350.895595930153</v>
      </c>
      <c r="P243" s="215">
        <v>25470160.696467131</v>
      </c>
    </row>
    <row r="244" spans="1:16" x14ac:dyDescent="0.15">
      <c r="A244" s="66" t="s">
        <v>127</v>
      </c>
      <c r="B244" s="215">
        <f t="shared" si="24"/>
        <v>2135817.2505353922</v>
      </c>
      <c r="C244" s="216">
        <v>54260.596097983936</v>
      </c>
      <c r="D244" s="216">
        <v>121889.81108559726</v>
      </c>
      <c r="E244" s="216">
        <v>107926.53942983039</v>
      </c>
      <c r="F244" s="216">
        <v>256080.5167039879</v>
      </c>
      <c r="G244" s="216">
        <v>562455.12636186543</v>
      </c>
      <c r="H244" s="216">
        <v>72301.820822734328</v>
      </c>
      <c r="I244" s="216">
        <v>400120.72812397976</v>
      </c>
      <c r="J244" s="216">
        <v>62639.057917871003</v>
      </c>
      <c r="K244" s="216">
        <v>29714.233122369558</v>
      </c>
      <c r="L244" s="216">
        <v>83240.594213685501</v>
      </c>
      <c r="M244" s="216">
        <v>149079.30907907509</v>
      </c>
      <c r="N244" s="216">
        <v>141595.97211497644</v>
      </c>
      <c r="O244" s="216">
        <v>94512.945461435826</v>
      </c>
      <c r="P244" s="215">
        <v>24642911.531604715</v>
      </c>
    </row>
    <row r="245" spans="1:16" x14ac:dyDescent="0.15">
      <c r="A245" s="66" t="s">
        <v>166</v>
      </c>
      <c r="B245" s="215">
        <f t="shared" si="24"/>
        <v>109068.38379643245</v>
      </c>
      <c r="C245" s="216">
        <v>2416.1667663333378</v>
      </c>
      <c r="D245" s="216">
        <v>7048.9848132683892</v>
      </c>
      <c r="E245" s="216">
        <v>3305.7352161773169</v>
      </c>
      <c r="F245" s="216">
        <v>11556.205109240986</v>
      </c>
      <c r="G245" s="216">
        <v>33927.825246804452</v>
      </c>
      <c r="H245" s="216">
        <v>3348.5535014223942</v>
      </c>
      <c r="I245" s="216">
        <v>22574.365249250652</v>
      </c>
      <c r="J245" s="216">
        <v>2752.8037784757744</v>
      </c>
      <c r="K245" s="216">
        <v>1289.8715265852998</v>
      </c>
      <c r="L245" s="216">
        <v>2921.4764552408874</v>
      </c>
      <c r="M245" s="216">
        <v>8375.1048081381286</v>
      </c>
      <c r="N245" s="216">
        <v>4602.057120711841</v>
      </c>
      <c r="O245" s="216">
        <v>4949.2342047830043</v>
      </c>
      <c r="P245" s="215">
        <v>1615077.2834811388</v>
      </c>
    </row>
    <row r="246" spans="1:16" x14ac:dyDescent="0.15">
      <c r="A246" s="67" t="s">
        <v>507</v>
      </c>
      <c r="B246" s="203">
        <v>15.041903642074361</v>
      </c>
      <c r="C246" s="204">
        <v>15.607637261406765</v>
      </c>
      <c r="D246" s="204">
        <v>18.239987642534878</v>
      </c>
      <c r="E246" s="204">
        <v>9.7817011198911601</v>
      </c>
      <c r="F246" s="204">
        <v>17.213548351449383</v>
      </c>
      <c r="G246" s="204">
        <v>12.955523972998867</v>
      </c>
      <c r="H246" s="204">
        <v>10.914467633755212</v>
      </c>
      <c r="I246" s="204">
        <v>17.244799274943173</v>
      </c>
      <c r="J246" s="204">
        <v>13.015256866378341</v>
      </c>
      <c r="K246" s="204">
        <v>9.5187551692898715</v>
      </c>
      <c r="L246" s="204">
        <v>13.525842111574967</v>
      </c>
      <c r="M246" s="204">
        <v>19.359258543238099</v>
      </c>
      <c r="N246" s="204">
        <v>13.912023257076314</v>
      </c>
      <c r="O246" s="204">
        <v>14.183326578264197</v>
      </c>
      <c r="P246" s="203">
        <v>13.282607532705093</v>
      </c>
    </row>
    <row r="247" spans="1:16" x14ac:dyDescent="0.15">
      <c r="A247" s="47" t="s">
        <v>128</v>
      </c>
      <c r="B247" s="203">
        <v>25.957327512141148</v>
      </c>
      <c r="C247" s="204">
        <v>23.551836605898377</v>
      </c>
      <c r="D247" s="204">
        <v>25.546829065863815</v>
      </c>
      <c r="E247" s="204">
        <v>20.197564942784961</v>
      </c>
      <c r="F247" s="204">
        <v>28.714552417290122</v>
      </c>
      <c r="G247" s="204">
        <v>24.843434273818755</v>
      </c>
      <c r="H247" s="204">
        <v>18.373989021420996</v>
      </c>
      <c r="I247" s="204">
        <v>28.540711160335253</v>
      </c>
      <c r="J247" s="204">
        <v>19.263020599986103</v>
      </c>
      <c r="K247" s="204">
        <v>18.12821391861349</v>
      </c>
      <c r="L247" s="204">
        <v>25.75772954533042</v>
      </c>
      <c r="M247" s="204">
        <v>26.971953467735666</v>
      </c>
      <c r="N247" s="204">
        <v>25.687596390471718</v>
      </c>
      <c r="O247" s="204">
        <v>26.194976778458255</v>
      </c>
      <c r="P247" s="203">
        <v>22.026299461358942</v>
      </c>
    </row>
    <row r="248" spans="1:16" x14ac:dyDescent="0.15">
      <c r="A248" s="47" t="s">
        <v>129</v>
      </c>
      <c r="B248" s="203">
        <v>12.873496248555206</v>
      </c>
      <c r="C248" s="204">
        <v>13.744133662390437</v>
      </c>
      <c r="D248" s="204">
        <v>16.223490887389151</v>
      </c>
      <c r="E248" s="204">
        <v>8.3607701967153627</v>
      </c>
      <c r="F248" s="204">
        <v>14.866698770254768</v>
      </c>
      <c r="G248" s="204">
        <v>10.650182076119698</v>
      </c>
      <c r="H248" s="204">
        <v>9.414583503547556</v>
      </c>
      <c r="I248" s="204">
        <v>14.798178470617074</v>
      </c>
      <c r="J248" s="204">
        <v>11.448325121289086</v>
      </c>
      <c r="K248" s="204">
        <v>8.1724229858391748</v>
      </c>
      <c r="L248" s="204">
        <v>11.615696222000995</v>
      </c>
      <c r="M248" s="204">
        <v>17.204935375764428</v>
      </c>
      <c r="N248" s="204">
        <v>12.078289622842549</v>
      </c>
      <c r="O248" s="204">
        <v>11.990366499573215</v>
      </c>
      <c r="P248" s="203">
        <v>11.314076939694406</v>
      </c>
    </row>
    <row r="249" spans="1:16" x14ac:dyDescent="0.15">
      <c r="A249" s="59" t="s">
        <v>127</v>
      </c>
      <c r="B249" s="203">
        <v>14.196089381462468</v>
      </c>
      <c r="C249" s="204">
        <v>14.984749507864677</v>
      </c>
      <c r="D249" s="204">
        <v>17.612220854994849</v>
      </c>
      <c r="E249" s="204">
        <v>9.2884874122092036</v>
      </c>
      <c r="F249" s="204">
        <v>16.376999135584906</v>
      </c>
      <c r="G249" s="204">
        <v>11.905501672021012</v>
      </c>
      <c r="H249" s="204">
        <v>10.489647798766196</v>
      </c>
      <c r="I249" s="204">
        <v>16.211468917645441</v>
      </c>
      <c r="J249" s="204">
        <v>12.620292007018353</v>
      </c>
      <c r="K249" s="204">
        <v>9.0718416656556826</v>
      </c>
      <c r="L249" s="204">
        <v>12.860983031646539</v>
      </c>
      <c r="M249" s="204">
        <v>18.68994897581528</v>
      </c>
      <c r="N249" s="204">
        <v>13.245145096944274</v>
      </c>
      <c r="O249" s="204">
        <v>13.268833429919846</v>
      </c>
      <c r="P249" s="203">
        <v>12.435124378297097</v>
      </c>
    </row>
    <row r="250" spans="1:16" x14ac:dyDescent="0.15">
      <c r="A250" s="60" t="s">
        <v>166</v>
      </c>
      <c r="B250" s="213">
        <v>28.788183931230737</v>
      </c>
      <c r="C250" s="214">
        <v>27.531568650168726</v>
      </c>
      <c r="D250" s="214">
        <v>27.758384680795174</v>
      </c>
      <c r="E250" s="214">
        <v>23.382406265379608</v>
      </c>
      <c r="F250" s="214">
        <v>32.235582743749738</v>
      </c>
      <c r="G250" s="214">
        <v>27.317424135694356</v>
      </c>
      <c r="H250" s="214">
        <v>19.19506031930608</v>
      </c>
      <c r="I250" s="214">
        <v>32.0893764691942</v>
      </c>
      <c r="J250" s="214">
        <v>21.127541976080384</v>
      </c>
      <c r="K250" s="214">
        <v>18.721527645540998</v>
      </c>
      <c r="L250" s="214">
        <v>28.967876849333852</v>
      </c>
      <c r="M250" s="214">
        <v>29.665044891690783</v>
      </c>
      <c r="N250" s="214">
        <v>30.378324989681992</v>
      </c>
      <c r="O250" s="214">
        <v>28.566659151480501</v>
      </c>
      <c r="P250" s="213">
        <v>24.440651158146444</v>
      </c>
    </row>
    <row r="251" spans="1:16" x14ac:dyDescent="0.15">
      <c r="A251" s="38" t="s">
        <v>343</v>
      </c>
      <c r="B251" s="109"/>
      <c r="C251" s="109"/>
      <c r="D251" s="109"/>
      <c r="E251" s="109"/>
      <c r="F251" s="109"/>
      <c r="G251" s="109"/>
      <c r="H251" s="109"/>
      <c r="I251" s="109"/>
      <c r="J251" s="109"/>
      <c r="K251" s="109"/>
      <c r="L251" s="109"/>
      <c r="M251" s="109"/>
      <c r="N251" s="109"/>
      <c r="O251" s="109"/>
      <c r="P251" s="109"/>
    </row>
    <row r="252" spans="1:16" x14ac:dyDescent="0.15">
      <c r="A252" s="38"/>
      <c r="B252" s="109"/>
      <c r="C252" s="109"/>
      <c r="D252" s="109"/>
      <c r="E252" s="109"/>
      <c r="F252" s="109"/>
      <c r="G252" s="109"/>
      <c r="H252" s="109"/>
      <c r="I252" s="109"/>
      <c r="J252" s="109"/>
      <c r="K252" s="109"/>
      <c r="L252" s="109"/>
      <c r="M252" s="109"/>
      <c r="N252" s="109"/>
      <c r="O252" s="109"/>
      <c r="P252" s="109"/>
    </row>
    <row r="253" spans="1:16" ht="15.75" x14ac:dyDescent="0.2">
      <c r="A253" s="24" t="s">
        <v>322</v>
      </c>
    </row>
    <row r="254" spans="1:16" ht="12.75" x14ac:dyDescent="0.2">
      <c r="A254" s="29" t="s">
        <v>345</v>
      </c>
    </row>
    <row r="255" spans="1:16" ht="22.5" x14ac:dyDescent="0.15">
      <c r="A255" s="132" t="s">
        <v>641</v>
      </c>
      <c r="B255" s="4"/>
      <c r="C255" s="4"/>
      <c r="D255" s="4"/>
      <c r="E255" s="4"/>
      <c r="F255" s="4"/>
      <c r="G255" s="4"/>
      <c r="H255" s="4"/>
      <c r="I255" s="4"/>
      <c r="J255" s="4"/>
      <c r="K255" s="4"/>
      <c r="L255" s="4"/>
      <c r="M255" s="4"/>
      <c r="N255" s="4"/>
      <c r="O255" s="4"/>
      <c r="P255" s="4"/>
    </row>
    <row r="256" spans="1:16" ht="24.75" x14ac:dyDescent="0.15">
      <c r="A256" s="199"/>
      <c r="B256" s="193" t="s">
        <v>578</v>
      </c>
      <c r="C256" s="200" t="s">
        <v>579</v>
      </c>
      <c r="D256" s="200" t="s">
        <v>580</v>
      </c>
      <c r="E256" s="200" t="s">
        <v>581</v>
      </c>
      <c r="F256" s="200" t="s">
        <v>582</v>
      </c>
      <c r="G256" s="200" t="s">
        <v>583</v>
      </c>
      <c r="H256" s="200" t="s">
        <v>584</v>
      </c>
      <c r="I256" s="200" t="s">
        <v>585</v>
      </c>
      <c r="J256" s="200" t="s">
        <v>586</v>
      </c>
      <c r="K256" s="200" t="s">
        <v>587</v>
      </c>
      <c r="L256" s="200" t="s">
        <v>588</v>
      </c>
      <c r="M256" s="200" t="s">
        <v>589</v>
      </c>
      <c r="N256" s="200" t="s">
        <v>590</v>
      </c>
      <c r="O256" s="200" t="s">
        <v>591</v>
      </c>
      <c r="P256" s="193" t="s">
        <v>592</v>
      </c>
    </row>
    <row r="257" spans="1:16" x14ac:dyDescent="0.15">
      <c r="A257" s="68" t="s">
        <v>508</v>
      </c>
      <c r="B257" s="211">
        <f t="shared" ref="B257" si="25">SUM(C257:O257)</f>
        <v>134330</v>
      </c>
      <c r="C257" s="212">
        <v>3462</v>
      </c>
      <c r="D257" s="212">
        <v>10549</v>
      </c>
      <c r="E257" s="212">
        <v>6127</v>
      </c>
      <c r="F257" s="212">
        <v>14597</v>
      </c>
      <c r="G257" s="212">
        <v>27146</v>
      </c>
      <c r="H257" s="212">
        <v>4731</v>
      </c>
      <c r="I257" s="212">
        <v>28060</v>
      </c>
      <c r="J257" s="212">
        <v>3730</v>
      </c>
      <c r="K257" s="212">
        <v>2827</v>
      </c>
      <c r="L257" s="212">
        <v>6748</v>
      </c>
      <c r="M257" s="212">
        <v>11680</v>
      </c>
      <c r="N257" s="212">
        <v>8429</v>
      </c>
      <c r="O257" s="212">
        <v>6244</v>
      </c>
      <c r="P257" s="211">
        <v>1173612</v>
      </c>
    </row>
    <row r="258" spans="1:16" x14ac:dyDescent="0.15">
      <c r="A258" s="47" t="s">
        <v>640</v>
      </c>
      <c r="B258" s="203">
        <v>4.2</v>
      </c>
      <c r="C258" s="204">
        <v>4.3</v>
      </c>
      <c r="D258" s="204">
        <v>5.4</v>
      </c>
      <c r="E258" s="204">
        <v>4.2</v>
      </c>
      <c r="F258" s="204">
        <v>3.6</v>
      </c>
      <c r="G258" s="204">
        <v>3.3</v>
      </c>
      <c r="H258" s="204">
        <v>4.8</v>
      </c>
      <c r="I258" s="204">
        <v>4.3</v>
      </c>
      <c r="J258" s="204">
        <v>4.2</v>
      </c>
      <c r="K258" s="204">
        <v>7</v>
      </c>
      <c r="L258" s="204">
        <v>5.7</v>
      </c>
      <c r="M258" s="204">
        <v>4.7</v>
      </c>
      <c r="N258" s="204">
        <v>4.0999999999999996</v>
      </c>
      <c r="O258" s="204">
        <v>4.5</v>
      </c>
      <c r="P258" s="203">
        <v>3.3</v>
      </c>
    </row>
    <row r="259" spans="1:16" x14ac:dyDescent="0.2">
      <c r="A259" s="295" t="s">
        <v>509</v>
      </c>
      <c r="B259" s="215">
        <f t="shared" ref="B259" si="26">SUM(C259:O259)</f>
        <v>152830</v>
      </c>
      <c r="C259" s="216">
        <v>4687</v>
      </c>
      <c r="D259" s="216">
        <v>7666</v>
      </c>
      <c r="E259" s="216">
        <v>10529</v>
      </c>
      <c r="F259" s="216">
        <v>14626</v>
      </c>
      <c r="G259" s="216">
        <v>28091</v>
      </c>
      <c r="H259" s="216">
        <v>6485</v>
      </c>
      <c r="I259" s="216">
        <v>32149</v>
      </c>
      <c r="J259" s="216">
        <v>6748</v>
      </c>
      <c r="K259" s="216">
        <v>2547</v>
      </c>
      <c r="L259" s="216">
        <v>9206</v>
      </c>
      <c r="M259" s="216">
        <v>12271</v>
      </c>
      <c r="N259" s="216">
        <v>11127</v>
      </c>
      <c r="O259" s="216">
        <v>6698</v>
      </c>
      <c r="P259" s="215">
        <v>1290383</v>
      </c>
    </row>
    <row r="260" spans="1:16" x14ac:dyDescent="0.15">
      <c r="A260" s="63" t="s">
        <v>361</v>
      </c>
      <c r="B260" s="203">
        <v>8.9</v>
      </c>
      <c r="C260" s="204">
        <v>9</v>
      </c>
      <c r="D260" s="204">
        <v>6.2</v>
      </c>
      <c r="E260" s="204">
        <v>10.8</v>
      </c>
      <c r="F260" s="204">
        <v>6.5</v>
      </c>
      <c r="G260" s="204">
        <v>9.3000000000000007</v>
      </c>
      <c r="H260" s="204">
        <v>9.6</v>
      </c>
      <c r="I260" s="204">
        <v>10</v>
      </c>
      <c r="J260" s="204">
        <v>10.199999999999999</v>
      </c>
      <c r="K260" s="204">
        <v>10.1</v>
      </c>
      <c r="L260" s="204">
        <v>11.6</v>
      </c>
      <c r="M260" s="204">
        <v>7.8</v>
      </c>
      <c r="N260" s="204">
        <v>8.9</v>
      </c>
      <c r="O260" s="204">
        <v>9</v>
      </c>
      <c r="P260" s="203">
        <v>7.5</v>
      </c>
    </row>
    <row r="261" spans="1:16" x14ac:dyDescent="0.15">
      <c r="A261" s="63" t="s">
        <v>394</v>
      </c>
      <c r="B261" s="203">
        <v>24</v>
      </c>
      <c r="C261" s="204">
        <v>23.8</v>
      </c>
      <c r="D261" s="204">
        <v>16.7</v>
      </c>
      <c r="E261" s="204">
        <v>27.2</v>
      </c>
      <c r="F261" s="204">
        <v>18.5</v>
      </c>
      <c r="G261" s="204">
        <v>25.9</v>
      </c>
      <c r="H261" s="204">
        <v>24.5</v>
      </c>
      <c r="I261" s="204">
        <v>27.6</v>
      </c>
      <c r="J261" s="204">
        <v>26.3</v>
      </c>
      <c r="K261" s="204">
        <v>26.8</v>
      </c>
      <c r="L261" s="204">
        <v>30.1</v>
      </c>
      <c r="M261" s="204">
        <v>20.2</v>
      </c>
      <c r="N261" s="204">
        <v>22.8</v>
      </c>
      <c r="O261" s="204">
        <v>24.5</v>
      </c>
      <c r="P261" s="203">
        <v>20.9</v>
      </c>
    </row>
    <row r="262" spans="1:16" x14ac:dyDescent="0.15">
      <c r="A262" s="63" t="s">
        <v>463</v>
      </c>
      <c r="B262" s="203">
        <v>20.2</v>
      </c>
      <c r="C262" s="204">
        <v>12.8</v>
      </c>
      <c r="D262" s="204">
        <v>23.8</v>
      </c>
      <c r="E262" s="204">
        <v>14.6</v>
      </c>
      <c r="F262" s="204">
        <v>50.6</v>
      </c>
      <c r="G262" s="204">
        <v>17.2</v>
      </c>
      <c r="H262" s="204">
        <v>11.7</v>
      </c>
      <c r="I262" s="204">
        <v>17.399999999999999</v>
      </c>
      <c r="J262" s="204">
        <v>17.600000000000001</v>
      </c>
      <c r="K262" s="204">
        <v>8.6</v>
      </c>
      <c r="L262" s="204">
        <v>18.8</v>
      </c>
      <c r="M262" s="204">
        <v>19.2</v>
      </c>
      <c r="N262" s="204">
        <v>16</v>
      </c>
      <c r="O262" s="204">
        <v>17.899999999999999</v>
      </c>
      <c r="P262" s="203">
        <v>19.399999999999999</v>
      </c>
    </row>
    <row r="263" spans="1:16" x14ac:dyDescent="0.15">
      <c r="A263" s="316" t="s">
        <v>606</v>
      </c>
      <c r="B263" s="215"/>
      <c r="C263" s="216"/>
      <c r="D263" s="216"/>
      <c r="E263" s="216"/>
      <c r="F263" s="216"/>
      <c r="G263" s="216"/>
      <c r="H263" s="216"/>
      <c r="I263" s="216"/>
      <c r="J263" s="216"/>
      <c r="K263" s="216"/>
      <c r="L263" s="216"/>
      <c r="M263" s="216"/>
      <c r="N263" s="216"/>
      <c r="O263" s="216"/>
      <c r="P263" s="215"/>
    </row>
    <row r="264" spans="1:16" x14ac:dyDescent="0.15">
      <c r="A264" s="138" t="s">
        <v>595</v>
      </c>
      <c r="B264" s="215">
        <f t="shared" ref="B264" si="27">SUM(C264:O264)</f>
        <v>35722</v>
      </c>
      <c r="C264" s="216">
        <v>881</v>
      </c>
      <c r="D264" s="216">
        <v>4085</v>
      </c>
      <c r="E264" s="216">
        <v>1902</v>
      </c>
      <c r="F264" s="216">
        <v>3607</v>
      </c>
      <c r="G264" s="216">
        <v>7466</v>
      </c>
      <c r="H264" s="216">
        <v>1565</v>
      </c>
      <c r="I264" s="216">
        <v>6714</v>
      </c>
      <c r="J264" s="216">
        <v>864</v>
      </c>
      <c r="K264" s="216">
        <v>851</v>
      </c>
      <c r="L264" s="216">
        <v>1287</v>
      </c>
      <c r="M264" s="216">
        <v>2509</v>
      </c>
      <c r="N264" s="216">
        <v>2195</v>
      </c>
      <c r="O264" s="216">
        <v>1796</v>
      </c>
      <c r="P264" s="215">
        <v>360126</v>
      </c>
    </row>
    <row r="265" spans="1:16" x14ac:dyDescent="0.15">
      <c r="A265" s="63" t="s">
        <v>596</v>
      </c>
      <c r="B265" s="203">
        <v>6.1</v>
      </c>
      <c r="C265" s="204">
        <v>5.8</v>
      </c>
      <c r="D265" s="204">
        <v>11</v>
      </c>
      <c r="E265" s="204">
        <v>6.8</v>
      </c>
      <c r="F265" s="204">
        <v>4.8</v>
      </c>
      <c r="G265" s="204">
        <v>5.4</v>
      </c>
      <c r="H265" s="204">
        <v>8.1999999999999993</v>
      </c>
      <c r="I265" s="204">
        <v>5.8</v>
      </c>
      <c r="J265" s="204">
        <v>5</v>
      </c>
      <c r="K265" s="204">
        <v>11.1</v>
      </c>
      <c r="L265" s="204">
        <v>5.7</v>
      </c>
      <c r="M265" s="204">
        <v>5.3</v>
      </c>
      <c r="N265" s="204">
        <v>5.7</v>
      </c>
      <c r="O265" s="204">
        <v>6.9</v>
      </c>
      <c r="P265" s="203">
        <v>5.6</v>
      </c>
    </row>
    <row r="266" spans="1:16" x14ac:dyDescent="0.2">
      <c r="A266" s="285" t="s">
        <v>510</v>
      </c>
      <c r="B266" s="215">
        <f t="shared" ref="B266:B267" si="28">SUM(C266:O266)</f>
        <v>14092</v>
      </c>
      <c r="C266" s="216">
        <v>723</v>
      </c>
      <c r="D266" s="216">
        <v>553</v>
      </c>
      <c r="E266" s="216">
        <v>690</v>
      </c>
      <c r="F266" s="216">
        <v>1470</v>
      </c>
      <c r="G266" s="216">
        <v>3615</v>
      </c>
      <c r="H266" s="216">
        <v>412</v>
      </c>
      <c r="I266" s="216">
        <v>2636</v>
      </c>
      <c r="J266" s="216">
        <v>197</v>
      </c>
      <c r="K266" s="216">
        <v>173</v>
      </c>
      <c r="L266" s="216">
        <v>559</v>
      </c>
      <c r="M266" s="216">
        <v>594</v>
      </c>
      <c r="N266" s="216">
        <v>1444</v>
      </c>
      <c r="O266" s="216">
        <v>1026</v>
      </c>
      <c r="P266" s="215">
        <v>91103</v>
      </c>
    </row>
    <row r="267" spans="1:16" x14ac:dyDescent="0.15">
      <c r="A267" s="286" t="s">
        <v>511</v>
      </c>
      <c r="B267" s="215">
        <f t="shared" si="28"/>
        <v>32126</v>
      </c>
      <c r="C267" s="216">
        <v>868</v>
      </c>
      <c r="D267" s="216">
        <v>2924</v>
      </c>
      <c r="E267" s="216">
        <v>2203</v>
      </c>
      <c r="F267" s="216">
        <v>3561</v>
      </c>
      <c r="G267" s="216">
        <v>4190</v>
      </c>
      <c r="H267" s="216">
        <v>2122</v>
      </c>
      <c r="I267" s="216">
        <v>4959</v>
      </c>
      <c r="J267" s="216">
        <v>1560</v>
      </c>
      <c r="K267" s="216">
        <v>1526</v>
      </c>
      <c r="L267" s="216">
        <v>1538</v>
      </c>
      <c r="M267" s="216">
        <v>2886</v>
      </c>
      <c r="N267" s="216">
        <v>2274</v>
      </c>
      <c r="O267" s="216">
        <v>1515</v>
      </c>
      <c r="P267" s="215">
        <v>377234.41666666663</v>
      </c>
    </row>
    <row r="268" spans="1:16" ht="22.5" x14ac:dyDescent="0.15">
      <c r="A268" s="287" t="s">
        <v>512</v>
      </c>
      <c r="B268" s="277">
        <f t="shared" ref="B268:O268" si="29">SUM(B266:B267)</f>
        <v>46218</v>
      </c>
      <c r="C268" s="278">
        <f t="shared" si="29"/>
        <v>1591</v>
      </c>
      <c r="D268" s="278">
        <f t="shared" si="29"/>
        <v>3477</v>
      </c>
      <c r="E268" s="278">
        <f t="shared" si="29"/>
        <v>2893</v>
      </c>
      <c r="F268" s="278">
        <f t="shared" si="29"/>
        <v>5031</v>
      </c>
      <c r="G268" s="278">
        <f t="shared" si="29"/>
        <v>7805</v>
      </c>
      <c r="H268" s="278">
        <f t="shared" si="29"/>
        <v>2534</v>
      </c>
      <c r="I268" s="278">
        <f t="shared" si="29"/>
        <v>7595</v>
      </c>
      <c r="J268" s="278">
        <f t="shared" si="29"/>
        <v>1757</v>
      </c>
      <c r="K268" s="278">
        <f t="shared" si="29"/>
        <v>1699</v>
      </c>
      <c r="L268" s="278">
        <f t="shared" si="29"/>
        <v>2097</v>
      </c>
      <c r="M268" s="278">
        <f t="shared" si="29"/>
        <v>3480</v>
      </c>
      <c r="N268" s="278">
        <f t="shared" si="29"/>
        <v>3718</v>
      </c>
      <c r="O268" s="278">
        <f t="shared" si="29"/>
        <v>2541</v>
      </c>
      <c r="P268" s="277">
        <v>468337.41666666663</v>
      </c>
    </row>
    <row r="269" spans="1:16" x14ac:dyDescent="0.15">
      <c r="A269" s="119" t="s">
        <v>362</v>
      </c>
      <c r="B269" s="4"/>
      <c r="C269" s="4"/>
      <c r="D269" s="4"/>
      <c r="E269" s="4"/>
      <c r="F269" s="4"/>
      <c r="G269" s="4"/>
      <c r="H269" s="4"/>
      <c r="I269" s="4"/>
      <c r="J269" s="4"/>
      <c r="K269" s="4"/>
      <c r="L269" s="4"/>
      <c r="M269" s="4"/>
      <c r="N269" s="4"/>
      <c r="O269" s="4"/>
      <c r="P269" s="4"/>
    </row>
    <row r="270" spans="1:16" x14ac:dyDescent="0.15">
      <c r="A270" s="38" t="s">
        <v>183</v>
      </c>
      <c r="B270" s="4"/>
      <c r="C270" s="4"/>
      <c r="D270" s="4"/>
      <c r="E270" s="4"/>
      <c r="F270" s="4"/>
      <c r="G270" s="4"/>
      <c r="H270" s="4"/>
      <c r="I270" s="4"/>
      <c r="J270" s="4"/>
      <c r="K270" s="4"/>
      <c r="L270" s="4"/>
      <c r="M270" s="4"/>
      <c r="N270" s="4"/>
      <c r="O270" s="4"/>
      <c r="P270" s="4"/>
    </row>
    <row r="271" spans="1:16" ht="33.75" x14ac:dyDescent="0.15">
      <c r="A271" s="137" t="s">
        <v>607</v>
      </c>
      <c r="B271" s="4"/>
      <c r="C271" s="4"/>
      <c r="D271" s="4"/>
      <c r="E271" s="4"/>
      <c r="F271" s="4"/>
      <c r="G271" s="4"/>
      <c r="H271" s="4"/>
      <c r="I271" s="4"/>
      <c r="J271" s="4"/>
      <c r="K271" s="4"/>
      <c r="L271" s="4"/>
      <c r="M271" s="4"/>
      <c r="N271" s="4"/>
      <c r="O271" s="4"/>
      <c r="P271" s="4"/>
    </row>
    <row r="272" spans="1:16" ht="33.75" x14ac:dyDescent="0.15">
      <c r="A272" s="137" t="s">
        <v>639</v>
      </c>
      <c r="B272" s="37"/>
      <c r="C272" s="37"/>
      <c r="D272" s="37"/>
      <c r="E272" s="37"/>
      <c r="F272" s="37"/>
      <c r="G272" s="37"/>
      <c r="H272" s="37"/>
      <c r="I272" s="37"/>
      <c r="J272" s="37"/>
      <c r="K272" s="37"/>
      <c r="L272" s="37"/>
      <c r="M272" s="37"/>
      <c r="N272" s="37"/>
      <c r="O272" s="37"/>
      <c r="P272" s="37"/>
    </row>
    <row r="273" spans="1:16" x14ac:dyDescent="0.15">
      <c r="A273" s="26"/>
      <c r="B273" s="37"/>
      <c r="C273" s="37"/>
      <c r="D273" s="37"/>
      <c r="E273" s="37"/>
      <c r="F273" s="37"/>
      <c r="G273" s="37"/>
      <c r="H273" s="37"/>
      <c r="I273" s="37"/>
      <c r="J273" s="37"/>
      <c r="K273" s="37"/>
      <c r="L273" s="37"/>
      <c r="M273" s="37"/>
      <c r="N273" s="37"/>
      <c r="O273" s="37"/>
      <c r="P273" s="37"/>
    </row>
    <row r="274" spans="1:16" ht="15.75" x14ac:dyDescent="0.2">
      <c r="A274" s="24" t="s">
        <v>323</v>
      </c>
      <c r="B274" s="131"/>
      <c r="C274" s="131"/>
      <c r="D274" s="131"/>
      <c r="E274" s="131"/>
      <c r="F274" s="131"/>
      <c r="G274" s="131"/>
      <c r="H274" s="131"/>
      <c r="I274" s="131"/>
      <c r="J274" s="131"/>
      <c r="K274" s="131"/>
      <c r="L274" s="131"/>
      <c r="M274" s="131"/>
      <c r="N274" s="131"/>
      <c r="O274" s="131"/>
      <c r="P274" s="131"/>
    </row>
    <row r="275" spans="1:16" ht="12.75" x14ac:dyDescent="0.2">
      <c r="A275" s="29" t="s">
        <v>609</v>
      </c>
      <c r="B275" s="131"/>
      <c r="C275" s="131"/>
      <c r="D275" s="131"/>
      <c r="E275" s="131"/>
      <c r="F275" s="131"/>
      <c r="G275" s="131"/>
      <c r="H275" s="131"/>
      <c r="I275" s="131"/>
      <c r="J275" s="131"/>
      <c r="K275" s="131"/>
      <c r="L275" s="131"/>
      <c r="M275" s="131"/>
      <c r="N275" s="131"/>
      <c r="O275" s="131"/>
      <c r="P275" s="131"/>
    </row>
    <row r="276" spans="1:16" x14ac:dyDescent="0.2">
      <c r="A276" s="45" t="s">
        <v>608</v>
      </c>
      <c r="B276" s="131"/>
      <c r="C276" s="131"/>
      <c r="D276" s="131"/>
      <c r="E276" s="131"/>
      <c r="F276" s="131"/>
      <c r="G276" s="131"/>
      <c r="H276" s="131"/>
      <c r="I276" s="131"/>
      <c r="J276" s="131"/>
      <c r="K276" s="131"/>
      <c r="L276" s="131"/>
      <c r="M276" s="131"/>
      <c r="N276" s="131"/>
      <c r="O276" s="131"/>
      <c r="P276" s="131"/>
    </row>
    <row r="277" spans="1:16" ht="24.75" x14ac:dyDescent="0.15">
      <c r="A277" s="39"/>
      <c r="B277" s="193" t="s">
        <v>578</v>
      </c>
      <c r="C277" s="257" t="s">
        <v>579</v>
      </c>
      <c r="D277" s="257" t="s">
        <v>580</v>
      </c>
      <c r="E277" s="257" t="s">
        <v>581</v>
      </c>
      <c r="F277" s="257" t="s">
        <v>582</v>
      </c>
      <c r="G277" s="257" t="s">
        <v>583</v>
      </c>
      <c r="H277" s="257" t="s">
        <v>584</v>
      </c>
      <c r="I277" s="257" t="s">
        <v>585</v>
      </c>
      <c r="J277" s="257" t="s">
        <v>586</v>
      </c>
      <c r="K277" s="257" t="s">
        <v>587</v>
      </c>
      <c r="L277" s="257" t="s">
        <v>588</v>
      </c>
      <c r="M277" s="257" t="s">
        <v>589</v>
      </c>
      <c r="N277" s="257" t="s">
        <v>590</v>
      </c>
      <c r="O277" s="257" t="s">
        <v>591</v>
      </c>
      <c r="P277" s="193" t="s">
        <v>592</v>
      </c>
    </row>
    <row r="278" spans="1:16" x14ac:dyDescent="0.15">
      <c r="A278" s="144" t="s">
        <v>221</v>
      </c>
      <c r="B278" s="261">
        <f t="shared" ref="B278:B280" si="30">SUM(C278:O278)</f>
        <v>105</v>
      </c>
      <c r="C278" s="250">
        <v>3</v>
      </c>
      <c r="D278" s="250">
        <v>10</v>
      </c>
      <c r="E278" s="250">
        <v>2</v>
      </c>
      <c r="F278" s="250">
        <v>18</v>
      </c>
      <c r="G278" s="250">
        <v>19</v>
      </c>
      <c r="H278" s="250">
        <v>1</v>
      </c>
      <c r="I278" s="250">
        <v>22</v>
      </c>
      <c r="J278" s="250">
        <v>1</v>
      </c>
      <c r="K278" s="250">
        <v>0</v>
      </c>
      <c r="L278" s="250">
        <v>4</v>
      </c>
      <c r="M278" s="250">
        <v>10</v>
      </c>
      <c r="N278" s="250">
        <v>11</v>
      </c>
      <c r="O278" s="250">
        <v>4</v>
      </c>
      <c r="P278" s="261">
        <v>1296</v>
      </c>
    </row>
    <row r="279" spans="1:16" x14ac:dyDescent="0.15">
      <c r="A279" s="114" t="s">
        <v>226</v>
      </c>
      <c r="B279" s="215">
        <f t="shared" si="30"/>
        <v>358011</v>
      </c>
      <c r="C279" s="216">
        <v>6704</v>
      </c>
      <c r="D279" s="216">
        <v>25258</v>
      </c>
      <c r="E279" s="216">
        <v>3631</v>
      </c>
      <c r="F279" s="216">
        <v>77196</v>
      </c>
      <c r="G279" s="216">
        <v>68637</v>
      </c>
      <c r="H279" s="216">
        <v>1939</v>
      </c>
      <c r="I279" s="216">
        <v>102137</v>
      </c>
      <c r="J279" s="216">
        <v>1036</v>
      </c>
      <c r="K279" s="216">
        <v>0</v>
      </c>
      <c r="L279" s="216">
        <v>8354</v>
      </c>
      <c r="M279" s="216">
        <v>33611</v>
      </c>
      <c r="N279" s="216">
        <v>18483</v>
      </c>
      <c r="O279" s="216">
        <v>11025</v>
      </c>
      <c r="P279" s="215">
        <v>4856046</v>
      </c>
    </row>
    <row r="280" spans="1:16" x14ac:dyDescent="0.15">
      <c r="A280" s="114" t="s">
        <v>225</v>
      </c>
      <c r="B280" s="215">
        <f t="shared" si="30"/>
        <v>5683878</v>
      </c>
      <c r="C280" s="216">
        <v>152684</v>
      </c>
      <c r="D280" s="216">
        <v>364877</v>
      </c>
      <c r="E280" s="216">
        <v>277740</v>
      </c>
      <c r="F280" s="216">
        <v>733201</v>
      </c>
      <c r="G280" s="216">
        <v>1298562</v>
      </c>
      <c r="H280" s="216">
        <v>190276</v>
      </c>
      <c r="I280" s="216">
        <v>1092331</v>
      </c>
      <c r="J280" s="216">
        <v>173758</v>
      </c>
      <c r="K280" s="216">
        <v>76606.999999999985</v>
      </c>
      <c r="L280" s="216">
        <v>228868.00000000003</v>
      </c>
      <c r="M280" s="216">
        <v>462705</v>
      </c>
      <c r="N280" s="216">
        <v>381927</v>
      </c>
      <c r="O280" s="216">
        <v>250342</v>
      </c>
      <c r="P280" s="215">
        <v>63697865.002521187</v>
      </c>
    </row>
    <row r="281" spans="1:16" x14ac:dyDescent="0.15">
      <c r="A281" s="145" t="s">
        <v>227</v>
      </c>
      <c r="B281" s="213">
        <f t="shared" ref="B281:O281" si="31">B279/B280*100</f>
        <v>6.2987101412099271</v>
      </c>
      <c r="C281" s="214">
        <f t="shared" si="31"/>
        <v>4.3907678604175944</v>
      </c>
      <c r="D281" s="214">
        <f t="shared" si="31"/>
        <v>6.9223327313039738</v>
      </c>
      <c r="E281" s="214">
        <f t="shared" si="31"/>
        <v>1.3073377979405201</v>
      </c>
      <c r="F281" s="214">
        <f t="shared" si="31"/>
        <v>10.528627211364959</v>
      </c>
      <c r="G281" s="214">
        <f t="shared" si="31"/>
        <v>5.2856159351652066</v>
      </c>
      <c r="H281" s="214">
        <f t="shared" si="31"/>
        <v>1.0190460173642497</v>
      </c>
      <c r="I281" s="214">
        <f t="shared" si="31"/>
        <v>9.3503709040574705</v>
      </c>
      <c r="J281" s="214">
        <f t="shared" si="31"/>
        <v>0.59623154041828286</v>
      </c>
      <c r="K281" s="214">
        <f t="shared" si="31"/>
        <v>0</v>
      </c>
      <c r="L281" s="214">
        <f t="shared" si="31"/>
        <v>3.6501389447192265</v>
      </c>
      <c r="M281" s="214">
        <f t="shared" si="31"/>
        <v>7.2640235139019458</v>
      </c>
      <c r="N281" s="214">
        <f t="shared" si="31"/>
        <v>4.8394064834379344</v>
      </c>
      <c r="O281" s="214">
        <f t="shared" si="31"/>
        <v>4.4039753617051876</v>
      </c>
      <c r="P281" s="213">
        <v>7.623561637125194</v>
      </c>
    </row>
    <row r="282" spans="1:16" x14ac:dyDescent="0.15">
      <c r="A282" s="93" t="s">
        <v>295</v>
      </c>
      <c r="B282" s="37"/>
      <c r="C282" s="37"/>
      <c r="D282" s="37"/>
      <c r="E282" s="37"/>
      <c r="F282" s="37"/>
      <c r="G282" s="37"/>
      <c r="H282" s="37"/>
      <c r="I282" s="37"/>
      <c r="J282" s="37"/>
      <c r="K282" s="37"/>
      <c r="L282" s="37"/>
      <c r="M282" s="37"/>
      <c r="N282" s="37"/>
      <c r="O282" s="37"/>
      <c r="P282" s="37"/>
    </row>
    <row r="283" spans="1:16" x14ac:dyDescent="0.15">
      <c r="A283" s="40"/>
      <c r="B283" s="37"/>
      <c r="C283" s="37"/>
      <c r="D283" s="37"/>
      <c r="E283" s="37"/>
      <c r="F283" s="37"/>
      <c r="G283" s="37"/>
      <c r="H283" s="37"/>
      <c r="I283" s="37"/>
      <c r="J283" s="37"/>
      <c r="K283" s="37"/>
      <c r="L283" s="37"/>
      <c r="M283" s="37"/>
      <c r="N283" s="37"/>
      <c r="O283" s="37"/>
      <c r="P283" s="37"/>
    </row>
    <row r="284" spans="1:16" ht="15.75" x14ac:dyDescent="0.2">
      <c r="A284" s="24" t="s">
        <v>230</v>
      </c>
    </row>
    <row r="285" spans="1:16" ht="12.75" x14ac:dyDescent="0.2">
      <c r="A285" s="29" t="s">
        <v>400</v>
      </c>
    </row>
    <row r="286" spans="1:16" x14ac:dyDescent="0.2">
      <c r="A286" s="179" t="s">
        <v>513</v>
      </c>
      <c r="B286" s="5"/>
      <c r="C286" s="5"/>
      <c r="D286" s="5"/>
      <c r="E286" s="5"/>
      <c r="F286" s="5"/>
      <c r="G286" s="5"/>
      <c r="H286" s="5"/>
      <c r="I286" s="5"/>
      <c r="J286" s="5"/>
      <c r="K286" s="5"/>
      <c r="L286" s="5"/>
      <c r="M286" s="5"/>
      <c r="N286" s="5"/>
      <c r="O286" s="5"/>
      <c r="P286" s="5"/>
    </row>
    <row r="287" spans="1:16" ht="24.75" x14ac:dyDescent="0.15">
      <c r="A287" s="199"/>
      <c r="B287" s="193" t="s">
        <v>578</v>
      </c>
      <c r="C287" s="200" t="s">
        <v>579</v>
      </c>
      <c r="D287" s="200" t="s">
        <v>580</v>
      </c>
      <c r="E287" s="200" t="s">
        <v>581</v>
      </c>
      <c r="F287" s="200" t="s">
        <v>582</v>
      </c>
      <c r="G287" s="200" t="s">
        <v>583</v>
      </c>
      <c r="H287" s="200" t="s">
        <v>584</v>
      </c>
      <c r="I287" s="200" t="s">
        <v>585</v>
      </c>
      <c r="J287" s="200" t="s">
        <v>586</v>
      </c>
      <c r="K287" s="200" t="s">
        <v>587</v>
      </c>
      <c r="L287" s="200" t="s">
        <v>588</v>
      </c>
      <c r="M287" s="200" t="s">
        <v>589</v>
      </c>
      <c r="N287" s="200" t="s">
        <v>590</v>
      </c>
      <c r="O287" s="200" t="s">
        <v>591</v>
      </c>
      <c r="P287" s="193" t="s">
        <v>592</v>
      </c>
    </row>
    <row r="288" spans="1:16" x14ac:dyDescent="0.15">
      <c r="A288" s="46" t="s">
        <v>514</v>
      </c>
      <c r="B288" s="261">
        <f t="shared" ref="B288:B296" si="32">SUM(C288:O288)</f>
        <v>165093</v>
      </c>
      <c r="C288" s="250">
        <v>5241</v>
      </c>
      <c r="D288" s="250">
        <v>8426</v>
      </c>
      <c r="E288" s="250">
        <v>11154</v>
      </c>
      <c r="F288" s="250">
        <v>16852</v>
      </c>
      <c r="G288" s="250">
        <v>29573</v>
      </c>
      <c r="H288" s="250">
        <v>6949</v>
      </c>
      <c r="I288" s="250">
        <v>34591</v>
      </c>
      <c r="J288" s="250">
        <v>7220</v>
      </c>
      <c r="K288" s="250">
        <v>2763</v>
      </c>
      <c r="L288" s="250">
        <v>10050</v>
      </c>
      <c r="M288" s="250">
        <v>13287</v>
      </c>
      <c r="N288" s="250">
        <v>11779</v>
      </c>
      <c r="O288" s="250">
        <v>7208</v>
      </c>
      <c r="P288" s="261">
        <v>1424477</v>
      </c>
    </row>
    <row r="289" spans="1:16" x14ac:dyDescent="0.15">
      <c r="A289" s="63" t="s">
        <v>401</v>
      </c>
      <c r="B289" s="215">
        <f t="shared" si="32"/>
        <v>100214</v>
      </c>
      <c r="C289" s="216">
        <v>3006</v>
      </c>
      <c r="D289" s="216">
        <v>4313</v>
      </c>
      <c r="E289" s="216">
        <v>5348</v>
      </c>
      <c r="F289" s="216">
        <v>9646</v>
      </c>
      <c r="G289" s="216">
        <v>18969</v>
      </c>
      <c r="H289" s="216">
        <v>4425</v>
      </c>
      <c r="I289" s="216">
        <v>22892</v>
      </c>
      <c r="J289" s="216">
        <v>4476</v>
      </c>
      <c r="K289" s="216">
        <v>1413</v>
      </c>
      <c r="L289" s="216">
        <v>6598</v>
      </c>
      <c r="M289" s="216">
        <v>8510</v>
      </c>
      <c r="N289" s="216">
        <v>6451</v>
      </c>
      <c r="O289" s="216">
        <v>4167</v>
      </c>
      <c r="P289" s="215">
        <v>760498</v>
      </c>
    </row>
    <row r="290" spans="1:16" x14ac:dyDescent="0.15">
      <c r="A290" s="63" t="s">
        <v>402</v>
      </c>
      <c r="B290" s="215">
        <f t="shared" si="32"/>
        <v>64879</v>
      </c>
      <c r="C290" s="216">
        <v>2235</v>
      </c>
      <c r="D290" s="216">
        <v>4113</v>
      </c>
      <c r="E290" s="216">
        <v>5806</v>
      </c>
      <c r="F290" s="216">
        <v>7206</v>
      </c>
      <c r="G290" s="216">
        <v>10604</v>
      </c>
      <c r="H290" s="216">
        <v>2524</v>
      </c>
      <c r="I290" s="216">
        <v>11699</v>
      </c>
      <c r="J290" s="216">
        <v>2744</v>
      </c>
      <c r="K290" s="216">
        <v>1350</v>
      </c>
      <c r="L290" s="216">
        <v>3452</v>
      </c>
      <c r="M290" s="216">
        <v>4777</v>
      </c>
      <c r="N290" s="216">
        <v>5328</v>
      </c>
      <c r="O290" s="216">
        <v>3041</v>
      </c>
      <c r="P290" s="215">
        <v>663979</v>
      </c>
    </row>
    <row r="291" spans="1:16" x14ac:dyDescent="0.15">
      <c r="A291" s="118" t="s">
        <v>515</v>
      </c>
      <c r="B291" s="215">
        <f t="shared" si="32"/>
        <v>51064</v>
      </c>
      <c r="C291" s="216">
        <v>1278</v>
      </c>
      <c r="D291" s="216">
        <v>5577</v>
      </c>
      <c r="E291" s="216">
        <v>3017</v>
      </c>
      <c r="F291" s="216">
        <v>5251</v>
      </c>
      <c r="G291" s="216">
        <v>9649</v>
      </c>
      <c r="H291" s="216">
        <v>2295</v>
      </c>
      <c r="I291" s="216">
        <v>9658</v>
      </c>
      <c r="J291" s="216">
        <v>1332</v>
      </c>
      <c r="K291" s="216">
        <v>1195</v>
      </c>
      <c r="L291" s="216">
        <v>2020</v>
      </c>
      <c r="M291" s="216">
        <v>3592</v>
      </c>
      <c r="N291" s="216">
        <v>3697</v>
      </c>
      <c r="O291" s="216">
        <v>2503</v>
      </c>
      <c r="P291" s="215">
        <v>529782</v>
      </c>
    </row>
    <row r="292" spans="1:16" x14ac:dyDescent="0.15">
      <c r="A292" s="63" t="s">
        <v>403</v>
      </c>
      <c r="B292" s="215">
        <f t="shared" si="32"/>
        <v>37792</v>
      </c>
      <c r="C292" s="216">
        <v>844</v>
      </c>
      <c r="D292" s="216">
        <v>4502</v>
      </c>
      <c r="E292" s="216">
        <v>1927</v>
      </c>
      <c r="F292" s="216">
        <v>4016</v>
      </c>
      <c r="G292" s="216">
        <v>7507</v>
      </c>
      <c r="H292" s="216">
        <v>1583</v>
      </c>
      <c r="I292" s="216">
        <v>7681</v>
      </c>
      <c r="J292" s="216">
        <v>849</v>
      </c>
      <c r="K292" s="216">
        <v>847</v>
      </c>
      <c r="L292" s="216">
        <v>1505</v>
      </c>
      <c r="M292" s="216">
        <v>2639</v>
      </c>
      <c r="N292" s="216">
        <v>2152</v>
      </c>
      <c r="O292" s="216">
        <v>1740</v>
      </c>
      <c r="P292" s="215">
        <v>370778</v>
      </c>
    </row>
    <row r="293" spans="1:16" x14ac:dyDescent="0.15">
      <c r="A293" s="63" t="s">
        <v>404</v>
      </c>
      <c r="B293" s="215">
        <f t="shared" si="32"/>
        <v>13272</v>
      </c>
      <c r="C293" s="216">
        <v>434</v>
      </c>
      <c r="D293" s="216">
        <v>1075</v>
      </c>
      <c r="E293" s="216">
        <v>1090</v>
      </c>
      <c r="F293" s="216">
        <v>1235</v>
      </c>
      <c r="G293" s="216">
        <v>2142</v>
      </c>
      <c r="H293" s="216">
        <v>712</v>
      </c>
      <c r="I293" s="216">
        <v>1977</v>
      </c>
      <c r="J293" s="216">
        <v>483</v>
      </c>
      <c r="K293" s="216">
        <v>348</v>
      </c>
      <c r="L293" s="216">
        <v>515</v>
      </c>
      <c r="M293" s="216">
        <v>953</v>
      </c>
      <c r="N293" s="216">
        <v>1545</v>
      </c>
      <c r="O293" s="216">
        <v>763</v>
      </c>
      <c r="P293" s="215">
        <v>159004</v>
      </c>
    </row>
    <row r="294" spans="1:16" x14ac:dyDescent="0.15">
      <c r="A294" s="118" t="s">
        <v>665</v>
      </c>
      <c r="B294" s="215">
        <f t="shared" si="32"/>
        <v>16502</v>
      </c>
      <c r="C294" s="216">
        <v>492</v>
      </c>
      <c r="D294" s="216">
        <v>1416</v>
      </c>
      <c r="E294" s="216">
        <v>764</v>
      </c>
      <c r="F294" s="216">
        <v>2646</v>
      </c>
      <c r="G294" s="216">
        <v>2949</v>
      </c>
      <c r="H294" s="216">
        <v>673</v>
      </c>
      <c r="I294" s="216">
        <v>3055</v>
      </c>
      <c r="J294" s="216">
        <v>387</v>
      </c>
      <c r="K294" s="216">
        <v>157</v>
      </c>
      <c r="L294" s="216">
        <v>705</v>
      </c>
      <c r="M294" s="216">
        <v>1310</v>
      </c>
      <c r="N294" s="216">
        <v>1166</v>
      </c>
      <c r="O294" s="216">
        <v>782</v>
      </c>
      <c r="P294" s="215">
        <v>180658</v>
      </c>
    </row>
    <row r="295" spans="1:16" x14ac:dyDescent="0.15">
      <c r="A295" s="63" t="s">
        <v>303</v>
      </c>
      <c r="B295" s="215">
        <f t="shared" si="32"/>
        <v>15195</v>
      </c>
      <c r="C295" s="216">
        <v>453</v>
      </c>
      <c r="D295" s="216">
        <v>1325</v>
      </c>
      <c r="E295" s="216">
        <v>729</v>
      </c>
      <c r="F295" s="216">
        <v>2476</v>
      </c>
      <c r="G295" s="216">
        <v>2669</v>
      </c>
      <c r="H295" s="216">
        <v>635</v>
      </c>
      <c r="I295" s="216">
        <v>2801</v>
      </c>
      <c r="J295" s="216">
        <v>365</v>
      </c>
      <c r="K295" s="216">
        <v>146</v>
      </c>
      <c r="L295" s="216">
        <v>676</v>
      </c>
      <c r="M295" s="216">
        <v>1184</v>
      </c>
      <c r="N295" s="216">
        <v>1079</v>
      </c>
      <c r="O295" s="216">
        <v>657</v>
      </c>
      <c r="P295" s="215">
        <v>166353</v>
      </c>
    </row>
    <row r="296" spans="1:16" x14ac:dyDescent="0.15">
      <c r="A296" s="156" t="s">
        <v>304</v>
      </c>
      <c r="B296" s="277">
        <f t="shared" si="32"/>
        <v>1307</v>
      </c>
      <c r="C296" s="278">
        <v>39</v>
      </c>
      <c r="D296" s="278">
        <v>91</v>
      </c>
      <c r="E296" s="278">
        <v>35</v>
      </c>
      <c r="F296" s="278">
        <v>170</v>
      </c>
      <c r="G296" s="278">
        <v>280</v>
      </c>
      <c r="H296" s="278">
        <v>38</v>
      </c>
      <c r="I296" s="278">
        <v>254</v>
      </c>
      <c r="J296" s="278">
        <v>22</v>
      </c>
      <c r="K296" s="278">
        <v>11</v>
      </c>
      <c r="L296" s="278">
        <v>29</v>
      </c>
      <c r="M296" s="278">
        <v>126</v>
      </c>
      <c r="N296" s="278">
        <v>87</v>
      </c>
      <c r="O296" s="278">
        <v>125</v>
      </c>
      <c r="P296" s="277">
        <v>14305</v>
      </c>
    </row>
    <row r="297" spans="1:16" ht="45" x14ac:dyDescent="0.15">
      <c r="A297" s="119" t="s">
        <v>613</v>
      </c>
      <c r="B297" s="4"/>
      <c r="C297" s="4"/>
      <c r="D297" s="4"/>
      <c r="E297" s="4"/>
      <c r="F297" s="4"/>
      <c r="G297" s="4"/>
      <c r="H297" s="4"/>
      <c r="I297" s="4"/>
      <c r="J297" s="4"/>
      <c r="K297" s="4"/>
      <c r="L297" s="4"/>
      <c r="M297" s="4"/>
      <c r="N297" s="4"/>
      <c r="O297" s="4"/>
      <c r="P297" s="4"/>
    </row>
    <row r="298" spans="1:16" ht="22.5" x14ac:dyDescent="0.15">
      <c r="A298" s="119" t="s">
        <v>427</v>
      </c>
      <c r="B298" s="37"/>
      <c r="C298" s="37"/>
      <c r="D298" s="37"/>
      <c r="E298" s="37"/>
      <c r="F298" s="37"/>
      <c r="G298" s="37"/>
      <c r="H298" s="37"/>
      <c r="I298" s="37"/>
      <c r="J298" s="37"/>
      <c r="K298" s="37"/>
      <c r="L298" s="37"/>
      <c r="M298" s="37"/>
      <c r="N298" s="37"/>
      <c r="O298" s="37"/>
      <c r="P298" s="37"/>
    </row>
    <row r="299" spans="1:16" x14ac:dyDescent="0.15">
      <c r="A299" s="38"/>
      <c r="B299" s="37"/>
      <c r="C299" s="37"/>
      <c r="D299" s="37"/>
      <c r="E299" s="37"/>
      <c r="F299" s="37"/>
      <c r="G299" s="37"/>
      <c r="H299" s="37"/>
      <c r="I299" s="37"/>
      <c r="J299" s="37"/>
      <c r="K299" s="37"/>
      <c r="L299" s="37"/>
      <c r="M299" s="37"/>
      <c r="N299" s="37"/>
      <c r="O299" s="37"/>
      <c r="P299" s="37"/>
    </row>
    <row r="300" spans="1:16" ht="15.75" x14ac:dyDescent="0.2">
      <c r="A300" s="24" t="s">
        <v>231</v>
      </c>
    </row>
    <row r="301" spans="1:16" ht="12.75" x14ac:dyDescent="0.2">
      <c r="A301" s="29" t="s">
        <v>516</v>
      </c>
    </row>
    <row r="302" spans="1:16" x14ac:dyDescent="0.2">
      <c r="A302" s="31" t="s">
        <v>517</v>
      </c>
      <c r="B302" s="4"/>
      <c r="C302" s="4"/>
      <c r="D302" s="4"/>
      <c r="E302" s="4"/>
      <c r="F302" s="4"/>
      <c r="G302" s="4"/>
      <c r="H302" s="4"/>
      <c r="I302" s="4"/>
      <c r="J302" s="4"/>
      <c r="K302" s="4"/>
      <c r="L302" s="4"/>
      <c r="M302" s="4"/>
      <c r="N302" s="4"/>
      <c r="O302" s="4"/>
      <c r="P302" s="4"/>
    </row>
    <row r="303" spans="1:16" ht="24.75" x14ac:dyDescent="0.15">
      <c r="A303" s="199"/>
      <c r="B303" s="193" t="s">
        <v>578</v>
      </c>
      <c r="C303" s="200" t="s">
        <v>579</v>
      </c>
      <c r="D303" s="200" t="s">
        <v>580</v>
      </c>
      <c r="E303" s="200" t="s">
        <v>581</v>
      </c>
      <c r="F303" s="200" t="s">
        <v>582</v>
      </c>
      <c r="G303" s="200" t="s">
        <v>583</v>
      </c>
      <c r="H303" s="200" t="s">
        <v>584</v>
      </c>
      <c r="I303" s="200" t="s">
        <v>585</v>
      </c>
      <c r="J303" s="200" t="s">
        <v>586</v>
      </c>
      <c r="K303" s="200" t="s">
        <v>587</v>
      </c>
      <c r="L303" s="200" t="s">
        <v>588</v>
      </c>
      <c r="M303" s="200" t="s">
        <v>589</v>
      </c>
      <c r="N303" s="200" t="s">
        <v>590</v>
      </c>
      <c r="O303" s="200" t="s">
        <v>591</v>
      </c>
      <c r="P303" s="193" t="s">
        <v>592</v>
      </c>
    </row>
    <row r="304" spans="1:16" x14ac:dyDescent="0.15">
      <c r="A304" s="57" t="s">
        <v>407</v>
      </c>
      <c r="B304" s="261">
        <f t="shared" ref="B304:B313" si="33">SUM(C304:O304)</f>
        <v>833618.2144800002</v>
      </c>
      <c r="C304" s="250">
        <v>24391.671999999999</v>
      </c>
      <c r="D304" s="250">
        <v>43711.436000000002</v>
      </c>
      <c r="E304" s="250">
        <v>48386.412790000009</v>
      </c>
      <c r="F304" s="250">
        <v>84839.937999999995</v>
      </c>
      <c r="G304" s="250">
        <v>145437.32500000001</v>
      </c>
      <c r="H304" s="250">
        <v>42532.572119999997</v>
      </c>
      <c r="I304" s="250">
        <v>178287.12258000002</v>
      </c>
      <c r="J304" s="250">
        <v>38366.776079999996</v>
      </c>
      <c r="K304" s="250">
        <v>12780.297839999999</v>
      </c>
      <c r="L304" s="250">
        <v>60088.449229999998</v>
      </c>
      <c r="M304" s="250">
        <v>61603.295610000001</v>
      </c>
      <c r="N304" s="250">
        <v>57971.162640000002</v>
      </c>
      <c r="O304" s="250">
        <v>35221.754589999997</v>
      </c>
      <c r="P304" s="261">
        <v>7356539.2687300006</v>
      </c>
    </row>
    <row r="305" spans="1:16" x14ac:dyDescent="0.15">
      <c r="A305" s="78" t="s">
        <v>408</v>
      </c>
      <c r="B305" s="215">
        <f t="shared" si="33"/>
        <v>696018.65897999995</v>
      </c>
      <c r="C305" s="216">
        <v>18895.063999999998</v>
      </c>
      <c r="D305" s="216">
        <v>40565.932999999997</v>
      </c>
      <c r="E305" s="216">
        <v>43685.369020000006</v>
      </c>
      <c r="F305" s="216">
        <v>61836.483</v>
      </c>
      <c r="G305" s="216">
        <v>125809.94899999999</v>
      </c>
      <c r="H305" s="216">
        <v>33272.677300000003</v>
      </c>
      <c r="I305" s="216">
        <v>145173.38430000001</v>
      </c>
      <c r="J305" s="216">
        <v>33151.718359999999</v>
      </c>
      <c r="K305" s="216">
        <v>10033.53854</v>
      </c>
      <c r="L305" s="216">
        <v>50766.870799999997</v>
      </c>
      <c r="M305" s="216">
        <v>50377.723290000002</v>
      </c>
      <c r="N305" s="216">
        <v>52959.989070000003</v>
      </c>
      <c r="O305" s="216">
        <v>29489.959300000002</v>
      </c>
      <c r="P305" s="215">
        <v>5798596.3720800001</v>
      </c>
    </row>
    <row r="306" spans="1:16" x14ac:dyDescent="0.15">
      <c r="A306" s="120" t="s">
        <v>409</v>
      </c>
      <c r="B306" s="215">
        <f t="shared" si="33"/>
        <v>818024.50960000011</v>
      </c>
      <c r="C306" s="216">
        <v>19340.88</v>
      </c>
      <c r="D306" s="216">
        <v>56339.574999999997</v>
      </c>
      <c r="E306" s="216">
        <v>45137.731009999996</v>
      </c>
      <c r="F306" s="216">
        <v>80607.459000000003</v>
      </c>
      <c r="G306" s="216">
        <v>182796.31899999999</v>
      </c>
      <c r="H306" s="216">
        <v>33817.49222</v>
      </c>
      <c r="I306" s="216">
        <v>149237.45718999999</v>
      </c>
      <c r="J306" s="216">
        <v>25828.750939999998</v>
      </c>
      <c r="K306" s="216">
        <v>14358.13076</v>
      </c>
      <c r="L306" s="216">
        <v>34112.318809999997</v>
      </c>
      <c r="M306" s="216">
        <v>64220.496060000005</v>
      </c>
      <c r="N306" s="216">
        <v>69828.667949999988</v>
      </c>
      <c r="O306" s="216">
        <v>42399.231659999998</v>
      </c>
      <c r="P306" s="215">
        <v>8252012.0374399992</v>
      </c>
    </row>
    <row r="307" spans="1:16" x14ac:dyDescent="0.15">
      <c r="A307" s="78" t="s">
        <v>410</v>
      </c>
      <c r="B307" s="215">
        <f t="shared" si="33"/>
        <v>265198.73625999998</v>
      </c>
      <c r="C307" s="216">
        <v>6391.8520000000008</v>
      </c>
      <c r="D307" s="216">
        <v>21262.913999999997</v>
      </c>
      <c r="E307" s="216">
        <v>10474.436349999998</v>
      </c>
      <c r="F307" s="216">
        <v>22399.998</v>
      </c>
      <c r="G307" s="216">
        <v>64349.104999999996</v>
      </c>
      <c r="H307" s="216">
        <v>8318.5267800000001</v>
      </c>
      <c r="I307" s="216">
        <v>67083.966270000004</v>
      </c>
      <c r="J307" s="216">
        <v>7836.3073599999998</v>
      </c>
      <c r="K307" s="216">
        <v>4423.9798300000002</v>
      </c>
      <c r="L307" s="216">
        <v>10436.356100000001</v>
      </c>
      <c r="M307" s="216">
        <v>21890.080279999998</v>
      </c>
      <c r="N307" s="216">
        <v>11457.635480000001</v>
      </c>
      <c r="O307" s="216">
        <v>8873.5788099999991</v>
      </c>
      <c r="P307" s="215">
        <v>2333335.6720599998</v>
      </c>
    </row>
    <row r="308" spans="1:16" x14ac:dyDescent="0.15">
      <c r="A308" s="120" t="s">
        <v>411</v>
      </c>
      <c r="B308" s="215">
        <f t="shared" si="33"/>
        <v>726119.49671999982</v>
      </c>
      <c r="C308" s="216">
        <v>16618.044999999998</v>
      </c>
      <c r="D308" s="216">
        <v>64872.254999999997</v>
      </c>
      <c r="E308" s="216">
        <v>29915.227370000001</v>
      </c>
      <c r="F308" s="216">
        <v>95744.020980000001</v>
      </c>
      <c r="G308" s="216">
        <v>155510.92800000001</v>
      </c>
      <c r="H308" s="216">
        <v>27952.34736</v>
      </c>
      <c r="I308" s="216">
        <v>149635.47500000001</v>
      </c>
      <c r="J308" s="216">
        <v>18339.621999999999</v>
      </c>
      <c r="K308" s="216">
        <v>7335.1864899999991</v>
      </c>
      <c r="L308" s="216">
        <v>27282.433290000001</v>
      </c>
      <c r="M308" s="216">
        <v>53802.400849999998</v>
      </c>
      <c r="N308" s="216">
        <v>47259.434590000004</v>
      </c>
      <c r="O308" s="216">
        <v>31852.120790000001</v>
      </c>
      <c r="P308" s="215">
        <v>8034078.3003900005</v>
      </c>
    </row>
    <row r="309" spans="1:16" x14ac:dyDescent="0.15">
      <c r="A309" s="78" t="s">
        <v>412</v>
      </c>
      <c r="B309" s="215">
        <f t="shared" si="33"/>
        <v>612792.82914999989</v>
      </c>
      <c r="C309" s="216">
        <v>16052.644</v>
      </c>
      <c r="D309" s="216">
        <v>58456.258000000002</v>
      </c>
      <c r="E309" s="216">
        <v>24908.419839999999</v>
      </c>
      <c r="F309" s="216">
        <v>82314.190979999999</v>
      </c>
      <c r="G309" s="216">
        <v>139489.24299999999</v>
      </c>
      <c r="H309" s="216">
        <v>23653.270499999999</v>
      </c>
      <c r="I309" s="216">
        <v>125921.283</v>
      </c>
      <c r="J309" s="216">
        <v>12727.103999999999</v>
      </c>
      <c r="K309" s="216">
        <v>6073.0202799999997</v>
      </c>
      <c r="L309" s="216">
        <v>22185.985649999999</v>
      </c>
      <c r="M309" s="216">
        <v>29414.815350000001</v>
      </c>
      <c r="N309" s="216">
        <v>43808.164149999997</v>
      </c>
      <c r="O309" s="216">
        <v>27788.430399999997</v>
      </c>
      <c r="P309" s="215">
        <v>6371744.6503899992</v>
      </c>
    </row>
    <row r="310" spans="1:16" x14ac:dyDescent="0.15">
      <c r="A310" s="120" t="s">
        <v>413</v>
      </c>
      <c r="B310" s="215">
        <f t="shared" si="33"/>
        <v>1200772.4669617601</v>
      </c>
      <c r="C310" s="216">
        <v>41162.656284789999</v>
      </c>
      <c r="D310" s="216">
        <v>109004.05104696999</v>
      </c>
      <c r="E310" s="216">
        <v>26831.29362</v>
      </c>
      <c r="F310" s="216">
        <v>193881.42800000001</v>
      </c>
      <c r="G310" s="216">
        <v>230480.81542999999</v>
      </c>
      <c r="H310" s="216">
        <v>26476.35672</v>
      </c>
      <c r="I310" s="216">
        <v>249834.579</v>
      </c>
      <c r="J310" s="216">
        <v>24421.9558</v>
      </c>
      <c r="K310" s="216">
        <v>8269.5903300000009</v>
      </c>
      <c r="L310" s="216">
        <v>39036.416259999998</v>
      </c>
      <c r="M310" s="216">
        <v>142808.99623000002</v>
      </c>
      <c r="N310" s="216">
        <v>66419.651320000004</v>
      </c>
      <c r="O310" s="216">
        <v>42144.676920000005</v>
      </c>
      <c r="P310" s="215">
        <v>10752622.415989246</v>
      </c>
    </row>
    <row r="311" spans="1:16" x14ac:dyDescent="0.15">
      <c r="A311" s="78" t="s">
        <v>358</v>
      </c>
      <c r="B311" s="215">
        <f t="shared" si="33"/>
        <v>1089515.90702</v>
      </c>
      <c r="C311" s="216">
        <v>35446.951000000001</v>
      </c>
      <c r="D311" s="216">
        <v>97217.87</v>
      </c>
      <c r="E311" s="216">
        <v>23240.622940000001</v>
      </c>
      <c r="F311" s="216">
        <v>180609.533</v>
      </c>
      <c r="G311" s="216">
        <v>210949.17603999999</v>
      </c>
      <c r="H311" s="216">
        <v>22434.551100000001</v>
      </c>
      <c r="I311" s="216">
        <v>229301.83499999999</v>
      </c>
      <c r="J311" s="216">
        <v>21745.6551</v>
      </c>
      <c r="K311" s="216">
        <v>7090.2103699999998</v>
      </c>
      <c r="L311" s="216">
        <v>31385.768550000001</v>
      </c>
      <c r="M311" s="216">
        <v>128766.96488</v>
      </c>
      <c r="N311" s="216">
        <v>62473.106670000001</v>
      </c>
      <c r="O311" s="216">
        <v>38853.662369999998</v>
      </c>
      <c r="P311" s="215">
        <v>9846344.2420699988</v>
      </c>
    </row>
    <row r="312" spans="1:16" x14ac:dyDescent="0.15">
      <c r="A312" s="120" t="s">
        <v>569</v>
      </c>
      <c r="B312" s="215">
        <f t="shared" si="33"/>
        <v>3958343.8723917603</v>
      </c>
      <c r="C312" s="216">
        <v>111716.87528479</v>
      </c>
      <c r="D312" s="216">
        <v>311104.87404696998</v>
      </c>
      <c r="E312" s="216">
        <v>171623.57676000003</v>
      </c>
      <c r="F312" s="216">
        <v>498612.94378000003</v>
      </c>
      <c r="G312" s="216">
        <v>804273.28742999991</v>
      </c>
      <c r="H312" s="216">
        <v>145116.25789000001</v>
      </c>
      <c r="I312" s="216">
        <v>793715.56955999997</v>
      </c>
      <c r="J312" s="216">
        <v>116815.47173999999</v>
      </c>
      <c r="K312" s="216">
        <v>48591.323750000003</v>
      </c>
      <c r="L312" s="216">
        <v>177382.95253999997</v>
      </c>
      <c r="M312" s="216">
        <v>350846.97610999999</v>
      </c>
      <c r="N312" s="216">
        <v>261606.91595</v>
      </c>
      <c r="O312" s="216">
        <v>166936.84754999998</v>
      </c>
      <c r="P312" s="215">
        <v>37718390.043289252</v>
      </c>
    </row>
    <row r="313" spans="1:16" x14ac:dyDescent="0.15">
      <c r="A313" s="120" t="s">
        <v>459</v>
      </c>
      <c r="B313" s="215">
        <f t="shared" si="33"/>
        <v>3811340.4044117606</v>
      </c>
      <c r="C313" s="216">
        <v>105931.24828479001</v>
      </c>
      <c r="D313" s="216">
        <v>304843.46701696998</v>
      </c>
      <c r="E313" s="216">
        <v>163012.56937000001</v>
      </c>
      <c r="F313" s="216">
        <v>491895.75016999996</v>
      </c>
      <c r="G313" s="216">
        <v>766399.54792000004</v>
      </c>
      <c r="H313" s="216">
        <v>133924.97741000002</v>
      </c>
      <c r="I313" s="216">
        <v>776746.95952999999</v>
      </c>
      <c r="J313" s="216">
        <v>113132.85551000001</v>
      </c>
      <c r="K313" s="216">
        <v>47938.936299999994</v>
      </c>
      <c r="L313" s="216">
        <v>166851.23353999999</v>
      </c>
      <c r="M313" s="216">
        <v>335124.92318000004</v>
      </c>
      <c r="N313" s="216">
        <v>247837.37172</v>
      </c>
      <c r="O313" s="216">
        <v>157700.56445999999</v>
      </c>
      <c r="P313" s="215">
        <v>36294656.122667372</v>
      </c>
    </row>
    <row r="314" spans="1:16" x14ac:dyDescent="0.15">
      <c r="A314" s="162" t="s">
        <v>405</v>
      </c>
      <c r="B314" s="277">
        <f t="shared" ref="B314:O314" si="34">B313*1000/B8</f>
        <v>643.27962027305307</v>
      </c>
      <c r="C314" s="278">
        <f t="shared" si="34"/>
        <v>695.09605299800523</v>
      </c>
      <c r="D314" s="278">
        <f t="shared" si="34"/>
        <v>817.92159218945278</v>
      </c>
      <c r="E314" s="278">
        <f t="shared" si="34"/>
        <v>585.6177948340279</v>
      </c>
      <c r="F314" s="278">
        <f t="shared" si="34"/>
        <v>657.20344780271159</v>
      </c>
      <c r="G314" s="278">
        <f t="shared" si="34"/>
        <v>547.06288865650447</v>
      </c>
      <c r="H314" s="278">
        <f t="shared" si="34"/>
        <v>704.7199400652496</v>
      </c>
      <c r="I314" s="278">
        <f t="shared" si="34"/>
        <v>660.41768619515449</v>
      </c>
      <c r="J314" s="278">
        <f t="shared" si="34"/>
        <v>653.32025634362412</v>
      </c>
      <c r="K314" s="278">
        <f t="shared" si="34"/>
        <v>628.41066906116453</v>
      </c>
      <c r="L314" s="278">
        <f t="shared" si="34"/>
        <v>735.54914957304516</v>
      </c>
      <c r="M314" s="278">
        <f t="shared" si="34"/>
        <v>699.63449515657635</v>
      </c>
      <c r="N314" s="278">
        <f t="shared" si="34"/>
        <v>638.92407725742339</v>
      </c>
      <c r="O314" s="278">
        <f t="shared" si="34"/>
        <v>600.49411868188781</v>
      </c>
      <c r="P314" s="277">
        <v>559.25732454781814</v>
      </c>
    </row>
    <row r="315" spans="1:16" ht="67.5" x14ac:dyDescent="0.15">
      <c r="A315" s="137" t="s">
        <v>460</v>
      </c>
      <c r="B315" s="32"/>
      <c r="C315" s="32"/>
      <c r="D315" s="32"/>
      <c r="E315" s="32"/>
      <c r="F315" s="32"/>
      <c r="G315" s="32"/>
      <c r="H315" s="32"/>
      <c r="I315" s="32"/>
      <c r="J315" s="32"/>
      <c r="K315" s="32"/>
      <c r="L315" s="32"/>
      <c r="M315" s="32"/>
      <c r="N315" s="32"/>
      <c r="O315" s="32"/>
      <c r="P315" s="32"/>
    </row>
    <row r="316" spans="1:16" x14ac:dyDescent="0.15">
      <c r="A316" s="38" t="s">
        <v>355</v>
      </c>
      <c r="B316" s="37"/>
      <c r="C316" s="37"/>
      <c r="D316" s="37"/>
      <c r="E316" s="37"/>
      <c r="F316" s="37"/>
      <c r="G316" s="37"/>
      <c r="H316" s="37"/>
      <c r="I316" s="37"/>
      <c r="J316" s="37"/>
      <c r="K316" s="37"/>
      <c r="L316" s="37"/>
      <c r="M316" s="37"/>
      <c r="N316" s="37"/>
      <c r="O316" s="37"/>
      <c r="P316" s="37"/>
    </row>
    <row r="317" spans="1:16" x14ac:dyDescent="0.15">
      <c r="A317" s="38" t="s">
        <v>356</v>
      </c>
      <c r="B317" s="37"/>
      <c r="C317" s="37"/>
      <c r="D317" s="37"/>
      <c r="E317" s="37"/>
      <c r="F317" s="37"/>
      <c r="G317" s="37"/>
      <c r="H317" s="37"/>
      <c r="I317" s="37"/>
      <c r="J317" s="37"/>
      <c r="K317" s="37"/>
      <c r="L317" s="37"/>
      <c r="M317" s="37"/>
      <c r="N317" s="37"/>
      <c r="O317" s="37"/>
      <c r="P317" s="37"/>
    </row>
    <row r="318" spans="1:16" x14ac:dyDescent="0.2">
      <c r="A318" s="284" t="s">
        <v>414</v>
      </c>
      <c r="B318" s="32"/>
      <c r="C318" s="32"/>
      <c r="D318" s="32"/>
      <c r="E318" s="32"/>
      <c r="F318" s="32"/>
      <c r="G318" s="32"/>
      <c r="H318" s="32"/>
      <c r="I318" s="32"/>
      <c r="J318" s="32"/>
      <c r="K318" s="32"/>
      <c r="L318" s="32"/>
      <c r="M318" s="32"/>
      <c r="N318" s="32"/>
      <c r="O318" s="32"/>
      <c r="P318" s="32"/>
    </row>
    <row r="319" spans="1:16" ht="22.5" x14ac:dyDescent="0.15">
      <c r="A319" s="137" t="s">
        <v>664</v>
      </c>
      <c r="B319" s="191"/>
      <c r="C319" s="191"/>
      <c r="D319" s="191"/>
      <c r="E319" s="191"/>
      <c r="F319" s="191"/>
      <c r="G319" s="191"/>
      <c r="H319" s="191"/>
      <c r="I319" s="191"/>
      <c r="J319" s="191"/>
      <c r="K319" s="191"/>
      <c r="L319" s="191"/>
      <c r="M319" s="191"/>
      <c r="N319" s="191"/>
      <c r="O319" s="191"/>
      <c r="P319" s="191"/>
    </row>
    <row r="320" spans="1:16" x14ac:dyDescent="0.2">
      <c r="A320" s="45"/>
    </row>
    <row r="321" spans="1:16" ht="15.75" x14ac:dyDescent="0.2">
      <c r="A321" s="163" t="s">
        <v>331</v>
      </c>
    </row>
    <row r="322" spans="1:16" ht="12.75" x14ac:dyDescent="0.2">
      <c r="A322" s="112" t="s">
        <v>346</v>
      </c>
    </row>
    <row r="323" spans="1:16" x14ac:dyDescent="0.2">
      <c r="A323" s="91" t="s">
        <v>518</v>
      </c>
    </row>
    <row r="324" spans="1:16" x14ac:dyDescent="0.2">
      <c r="A324" s="164" t="s">
        <v>367</v>
      </c>
    </row>
    <row r="325" spans="1:16" ht="24.75" x14ac:dyDescent="0.15">
      <c r="A325" s="39"/>
      <c r="B325" s="193" t="s">
        <v>578</v>
      </c>
      <c r="C325" s="200" t="s">
        <v>579</v>
      </c>
      <c r="D325" s="200" t="s">
        <v>580</v>
      </c>
      <c r="E325" s="200" t="s">
        <v>581</v>
      </c>
      <c r="F325" s="200" t="s">
        <v>582</v>
      </c>
      <c r="G325" s="200" t="s">
        <v>583</v>
      </c>
      <c r="H325" s="200" t="s">
        <v>584</v>
      </c>
      <c r="I325" s="200" t="s">
        <v>585</v>
      </c>
      <c r="J325" s="200" t="s">
        <v>586</v>
      </c>
      <c r="K325" s="200" t="s">
        <v>587</v>
      </c>
      <c r="L325" s="200" t="s">
        <v>588</v>
      </c>
      <c r="M325" s="200" t="s">
        <v>589</v>
      </c>
      <c r="N325" s="200" t="s">
        <v>590</v>
      </c>
      <c r="O325" s="200" t="s">
        <v>591</v>
      </c>
      <c r="P325" s="193" t="s">
        <v>592</v>
      </c>
    </row>
    <row r="326" spans="1:16" x14ac:dyDescent="0.15">
      <c r="A326" s="140" t="s">
        <v>251</v>
      </c>
      <c r="B326" s="194"/>
      <c r="C326" s="303"/>
      <c r="D326" s="303"/>
      <c r="E326" s="303"/>
      <c r="F326" s="303"/>
      <c r="G326" s="303"/>
      <c r="H326" s="303"/>
      <c r="I326" s="303"/>
      <c r="J326" s="303"/>
      <c r="K326" s="303"/>
      <c r="L326" s="303"/>
      <c r="M326" s="303"/>
      <c r="N326" s="303"/>
      <c r="O326" s="303"/>
      <c r="P326" s="194"/>
    </row>
    <row r="327" spans="1:16" x14ac:dyDescent="0.15">
      <c r="A327" s="138" t="s">
        <v>252</v>
      </c>
      <c r="B327" s="194">
        <f t="shared" ref="B327:B330" si="35">SUM(C327:O327)</f>
        <v>825</v>
      </c>
      <c r="C327" s="226">
        <v>32</v>
      </c>
      <c r="D327" s="226">
        <v>56</v>
      </c>
      <c r="E327" s="226">
        <v>70</v>
      </c>
      <c r="F327" s="226">
        <v>89</v>
      </c>
      <c r="G327" s="226">
        <v>134</v>
      </c>
      <c r="H327" s="226">
        <v>37</v>
      </c>
      <c r="I327" s="226">
        <v>150</v>
      </c>
      <c r="J327" s="226">
        <v>36</v>
      </c>
      <c r="K327" s="226">
        <v>29</v>
      </c>
      <c r="L327" s="226">
        <v>37</v>
      </c>
      <c r="M327" s="226">
        <v>51</v>
      </c>
      <c r="N327" s="226">
        <v>67</v>
      </c>
      <c r="O327" s="226">
        <v>37</v>
      </c>
      <c r="P327" s="194">
        <v>7451</v>
      </c>
    </row>
    <row r="328" spans="1:16" x14ac:dyDescent="0.15">
      <c r="A328" s="138" t="s">
        <v>253</v>
      </c>
      <c r="B328" s="194">
        <f t="shared" si="35"/>
        <v>60392</v>
      </c>
      <c r="C328" s="226">
        <v>2125</v>
      </c>
      <c r="D328" s="226">
        <v>4230</v>
      </c>
      <c r="E328" s="226">
        <v>5177</v>
      </c>
      <c r="F328" s="226">
        <v>6454</v>
      </c>
      <c r="G328" s="226">
        <v>10211</v>
      </c>
      <c r="H328" s="226">
        <v>2831</v>
      </c>
      <c r="I328" s="226">
        <v>9942</v>
      </c>
      <c r="J328" s="226">
        <v>2398</v>
      </c>
      <c r="K328" s="226">
        <v>1622</v>
      </c>
      <c r="L328" s="226">
        <v>2918</v>
      </c>
      <c r="M328" s="226">
        <v>4277</v>
      </c>
      <c r="N328" s="226">
        <v>5399</v>
      </c>
      <c r="O328" s="226">
        <v>2808</v>
      </c>
      <c r="P328" s="194">
        <v>607755</v>
      </c>
    </row>
    <row r="329" spans="1:16" x14ac:dyDescent="0.2">
      <c r="A329" s="139" t="s">
        <v>445</v>
      </c>
      <c r="B329" s="194">
        <f t="shared" si="35"/>
        <v>1209</v>
      </c>
      <c r="C329" s="221">
        <v>30</v>
      </c>
      <c r="D329" s="221">
        <v>57</v>
      </c>
      <c r="E329" s="221">
        <v>55</v>
      </c>
      <c r="F329" s="221">
        <v>202</v>
      </c>
      <c r="G329" s="221">
        <v>224</v>
      </c>
      <c r="H329" s="221">
        <v>71</v>
      </c>
      <c r="I329" s="221">
        <v>161</v>
      </c>
      <c r="J329" s="221">
        <v>49</v>
      </c>
      <c r="K329" s="221">
        <v>8</v>
      </c>
      <c r="L329" s="221">
        <v>62</v>
      </c>
      <c r="M329" s="221">
        <v>148</v>
      </c>
      <c r="N329" s="221">
        <v>102</v>
      </c>
      <c r="O329" s="221">
        <v>40</v>
      </c>
      <c r="P329" s="194">
        <v>13171</v>
      </c>
    </row>
    <row r="330" spans="1:16" x14ac:dyDescent="0.2">
      <c r="A330" s="139" t="s">
        <v>706</v>
      </c>
      <c r="B330" s="194">
        <f t="shared" si="35"/>
        <v>1111</v>
      </c>
      <c r="C330" s="221">
        <v>53</v>
      </c>
      <c r="D330" s="221">
        <v>117</v>
      </c>
      <c r="E330" s="221">
        <v>95</v>
      </c>
      <c r="F330" s="221">
        <v>276</v>
      </c>
      <c r="G330" s="221">
        <v>61</v>
      </c>
      <c r="H330" s="221">
        <v>29</v>
      </c>
      <c r="I330" s="221">
        <v>172</v>
      </c>
      <c r="J330" s="221">
        <v>12</v>
      </c>
      <c r="K330" s="221">
        <v>17</v>
      </c>
      <c r="L330" s="221">
        <v>96</v>
      </c>
      <c r="M330" s="221">
        <v>113</v>
      </c>
      <c r="N330" s="221">
        <v>36</v>
      </c>
      <c r="O330" s="221">
        <v>34</v>
      </c>
      <c r="P330" s="194">
        <v>11845</v>
      </c>
    </row>
    <row r="331" spans="1:16" x14ac:dyDescent="0.2">
      <c r="A331" s="140" t="s">
        <v>354</v>
      </c>
      <c r="B331" s="194"/>
      <c r="C331" s="221"/>
      <c r="D331" s="221"/>
      <c r="E331" s="221"/>
      <c r="F331" s="221"/>
      <c r="G331" s="221"/>
      <c r="H331" s="221"/>
      <c r="I331" s="221"/>
      <c r="J331" s="221"/>
      <c r="K331" s="221"/>
      <c r="L331" s="221"/>
      <c r="M331" s="221"/>
      <c r="N331" s="221"/>
      <c r="O331" s="221"/>
      <c r="P331" s="194"/>
    </row>
    <row r="332" spans="1:16" x14ac:dyDescent="0.2">
      <c r="A332" s="138" t="s">
        <v>252</v>
      </c>
      <c r="B332" s="301">
        <f t="shared" ref="B332:B335" si="36">SUM(C332:O332)</f>
        <v>114</v>
      </c>
      <c r="C332" s="302">
        <v>4</v>
      </c>
      <c r="D332" s="302">
        <v>5</v>
      </c>
      <c r="E332" s="302">
        <v>7</v>
      </c>
      <c r="F332" s="302">
        <v>20</v>
      </c>
      <c r="G332" s="302">
        <v>23</v>
      </c>
      <c r="H332" s="302">
        <v>3</v>
      </c>
      <c r="I332" s="302">
        <v>7</v>
      </c>
      <c r="J332" s="302">
        <v>18</v>
      </c>
      <c r="K332" s="302">
        <v>1</v>
      </c>
      <c r="L332" s="302">
        <v>2</v>
      </c>
      <c r="M332" s="302">
        <v>9</v>
      </c>
      <c r="N332" s="302">
        <v>9</v>
      </c>
      <c r="O332" s="302">
        <v>6</v>
      </c>
      <c r="P332" s="301">
        <v>2292</v>
      </c>
    </row>
    <row r="333" spans="1:16" x14ac:dyDescent="0.2">
      <c r="A333" s="138" t="s">
        <v>253</v>
      </c>
      <c r="B333" s="301">
        <f t="shared" si="36"/>
        <v>5107</v>
      </c>
      <c r="C333" s="302">
        <v>116</v>
      </c>
      <c r="D333" s="302">
        <v>234</v>
      </c>
      <c r="E333" s="302">
        <v>368</v>
      </c>
      <c r="F333" s="302">
        <v>831</v>
      </c>
      <c r="G333" s="302">
        <v>1221</v>
      </c>
      <c r="H333" s="302">
        <v>112</v>
      </c>
      <c r="I333" s="302">
        <v>360</v>
      </c>
      <c r="J333" s="302">
        <v>655</v>
      </c>
      <c r="K333" s="302">
        <v>66</v>
      </c>
      <c r="L333" s="302">
        <v>184</v>
      </c>
      <c r="M333" s="302">
        <v>545</v>
      </c>
      <c r="N333" s="302">
        <v>280</v>
      </c>
      <c r="O333" s="302">
        <v>135</v>
      </c>
      <c r="P333" s="301">
        <v>119960</v>
      </c>
    </row>
    <row r="334" spans="1:16" x14ac:dyDescent="0.2">
      <c r="A334" s="139" t="s">
        <v>445</v>
      </c>
      <c r="B334" s="301">
        <f t="shared" si="36"/>
        <v>68</v>
      </c>
      <c r="C334" s="302">
        <v>0</v>
      </c>
      <c r="D334" s="302">
        <v>0</v>
      </c>
      <c r="E334" s="302">
        <v>1</v>
      </c>
      <c r="F334" s="302">
        <v>42</v>
      </c>
      <c r="G334" s="302">
        <v>3</v>
      </c>
      <c r="H334" s="302">
        <v>0</v>
      </c>
      <c r="I334" s="302">
        <v>0</v>
      </c>
      <c r="J334" s="302">
        <v>17</v>
      </c>
      <c r="K334" s="302">
        <v>0</v>
      </c>
      <c r="L334" s="302">
        <v>0</v>
      </c>
      <c r="M334" s="302">
        <v>5</v>
      </c>
      <c r="N334" s="302">
        <v>0</v>
      </c>
      <c r="O334" s="302">
        <v>0</v>
      </c>
      <c r="P334" s="301">
        <v>697</v>
      </c>
    </row>
    <row r="335" spans="1:16" x14ac:dyDescent="0.2">
      <c r="A335" s="139" t="s">
        <v>622</v>
      </c>
      <c r="B335" s="301">
        <f t="shared" si="36"/>
        <v>40</v>
      </c>
      <c r="C335" s="302">
        <v>0</v>
      </c>
      <c r="D335" s="302">
        <v>0</v>
      </c>
      <c r="E335" s="302">
        <v>0</v>
      </c>
      <c r="F335" s="302">
        <v>40</v>
      </c>
      <c r="G335" s="302">
        <v>0</v>
      </c>
      <c r="H335" s="302">
        <v>0</v>
      </c>
      <c r="I335" s="302">
        <v>0</v>
      </c>
      <c r="J335" s="302">
        <v>0</v>
      </c>
      <c r="K335" s="302">
        <v>0</v>
      </c>
      <c r="L335" s="302">
        <v>0</v>
      </c>
      <c r="M335" s="302">
        <v>0</v>
      </c>
      <c r="N335" s="302">
        <v>0</v>
      </c>
      <c r="O335" s="302">
        <v>0</v>
      </c>
      <c r="P335" s="301">
        <v>53</v>
      </c>
    </row>
    <row r="336" spans="1:16" x14ac:dyDescent="0.2">
      <c r="A336" s="140" t="s">
        <v>461</v>
      </c>
      <c r="B336" s="194"/>
      <c r="C336" s="221"/>
      <c r="D336" s="221"/>
      <c r="E336" s="221"/>
      <c r="F336" s="221"/>
      <c r="G336" s="221"/>
      <c r="H336" s="221"/>
      <c r="I336" s="221"/>
      <c r="J336" s="221"/>
      <c r="K336" s="221"/>
      <c r="L336" s="221"/>
      <c r="M336" s="221"/>
      <c r="N336" s="221"/>
      <c r="O336" s="221"/>
      <c r="P336" s="194"/>
    </row>
    <row r="337" spans="1:16" x14ac:dyDescent="0.15">
      <c r="A337" s="138" t="s">
        <v>462</v>
      </c>
      <c r="B337" s="194">
        <f t="shared" ref="B337:B338" si="37">SUM(C337:O337)</f>
        <v>64</v>
      </c>
      <c r="C337" s="226">
        <v>1</v>
      </c>
      <c r="D337" s="226">
        <v>5</v>
      </c>
      <c r="E337" s="226">
        <v>7</v>
      </c>
      <c r="F337" s="226">
        <v>6</v>
      </c>
      <c r="G337" s="226">
        <v>7</v>
      </c>
      <c r="H337" s="226">
        <v>5</v>
      </c>
      <c r="I337" s="226">
        <v>9</v>
      </c>
      <c r="J337" s="226">
        <v>2</v>
      </c>
      <c r="K337" s="226">
        <v>3</v>
      </c>
      <c r="L337" s="226">
        <v>5</v>
      </c>
      <c r="M337" s="226">
        <v>5</v>
      </c>
      <c r="N337" s="226">
        <v>5</v>
      </c>
      <c r="O337" s="226">
        <v>4</v>
      </c>
      <c r="P337" s="194">
        <v>581</v>
      </c>
    </row>
    <row r="338" spans="1:16" x14ac:dyDescent="0.15">
      <c r="A338" s="138" t="s">
        <v>255</v>
      </c>
      <c r="B338" s="194">
        <f t="shared" si="37"/>
        <v>3274</v>
      </c>
      <c r="C338" s="226">
        <v>20</v>
      </c>
      <c r="D338" s="226">
        <v>210</v>
      </c>
      <c r="E338" s="226">
        <v>300</v>
      </c>
      <c r="F338" s="226">
        <v>370</v>
      </c>
      <c r="G338" s="226">
        <v>448</v>
      </c>
      <c r="H338" s="226">
        <v>195</v>
      </c>
      <c r="I338" s="226">
        <v>560</v>
      </c>
      <c r="J338" s="226">
        <v>110</v>
      </c>
      <c r="K338" s="226">
        <v>85</v>
      </c>
      <c r="L338" s="226">
        <v>259</v>
      </c>
      <c r="M338" s="226">
        <v>313</v>
      </c>
      <c r="N338" s="226">
        <v>284</v>
      </c>
      <c r="O338" s="226">
        <v>120</v>
      </c>
      <c r="P338" s="194">
        <v>30485</v>
      </c>
    </row>
    <row r="339" spans="1:16" x14ac:dyDescent="0.2">
      <c r="A339" s="140" t="s">
        <v>366</v>
      </c>
      <c r="B339" s="194"/>
      <c r="C339" s="221"/>
      <c r="D339" s="221"/>
      <c r="E339" s="221"/>
      <c r="F339" s="221"/>
      <c r="G339" s="221"/>
      <c r="H339" s="221"/>
      <c r="I339" s="221"/>
      <c r="J339" s="221"/>
      <c r="K339" s="221"/>
      <c r="L339" s="221"/>
      <c r="M339" s="221"/>
      <c r="N339" s="221"/>
      <c r="O339" s="221"/>
      <c r="P339" s="194"/>
    </row>
    <row r="340" spans="1:16" x14ac:dyDescent="0.15">
      <c r="A340" s="138" t="s">
        <v>252</v>
      </c>
      <c r="B340" s="194">
        <f t="shared" ref="B340:B342" si="38">SUM(C340:O340)</f>
        <v>38</v>
      </c>
      <c r="C340" s="226">
        <v>1</v>
      </c>
      <c r="D340" s="226">
        <v>1</v>
      </c>
      <c r="E340" s="226">
        <v>1</v>
      </c>
      <c r="F340" s="226">
        <v>3</v>
      </c>
      <c r="G340" s="226">
        <v>5</v>
      </c>
      <c r="H340" s="226">
        <v>1</v>
      </c>
      <c r="I340" s="226">
        <v>3</v>
      </c>
      <c r="J340" s="226">
        <v>3</v>
      </c>
      <c r="K340" s="226">
        <v>0</v>
      </c>
      <c r="L340" s="226">
        <v>0</v>
      </c>
      <c r="M340" s="226">
        <v>8</v>
      </c>
      <c r="N340" s="226">
        <v>7</v>
      </c>
      <c r="O340" s="226">
        <v>5</v>
      </c>
      <c r="P340" s="194">
        <v>288</v>
      </c>
    </row>
    <row r="341" spans="1:16" x14ac:dyDescent="0.15">
      <c r="A341" s="138" t="s">
        <v>253</v>
      </c>
      <c r="B341" s="194">
        <f t="shared" si="38"/>
        <v>492</v>
      </c>
      <c r="C341" s="226">
        <v>25</v>
      </c>
      <c r="D341" s="226">
        <v>12</v>
      </c>
      <c r="E341" s="226">
        <v>12</v>
      </c>
      <c r="F341" s="226">
        <v>40</v>
      </c>
      <c r="G341" s="226">
        <v>73</v>
      </c>
      <c r="H341" s="226">
        <v>10</v>
      </c>
      <c r="I341" s="226">
        <v>55</v>
      </c>
      <c r="J341" s="226">
        <v>36</v>
      </c>
      <c r="K341" s="226">
        <v>0</v>
      </c>
      <c r="L341" s="226">
        <v>0</v>
      </c>
      <c r="M341" s="226">
        <v>93</v>
      </c>
      <c r="N341" s="226">
        <v>82</v>
      </c>
      <c r="O341" s="226">
        <v>54</v>
      </c>
      <c r="P341" s="194">
        <v>3693</v>
      </c>
    </row>
    <row r="342" spans="1:16" x14ac:dyDescent="0.15">
      <c r="A342" s="139" t="s">
        <v>254</v>
      </c>
      <c r="B342" s="194">
        <f t="shared" si="38"/>
        <v>480</v>
      </c>
      <c r="C342" s="226">
        <v>25</v>
      </c>
      <c r="D342" s="226">
        <v>12</v>
      </c>
      <c r="E342" s="226">
        <v>12</v>
      </c>
      <c r="F342" s="226">
        <v>40</v>
      </c>
      <c r="G342" s="226">
        <v>73</v>
      </c>
      <c r="H342" s="226">
        <v>10</v>
      </c>
      <c r="I342" s="226">
        <v>55</v>
      </c>
      <c r="J342" s="226">
        <v>36</v>
      </c>
      <c r="K342" s="226">
        <v>0</v>
      </c>
      <c r="L342" s="226">
        <v>0</v>
      </c>
      <c r="M342" s="226">
        <v>93</v>
      </c>
      <c r="N342" s="226">
        <v>82</v>
      </c>
      <c r="O342" s="226">
        <v>42</v>
      </c>
      <c r="P342" s="194">
        <v>2097</v>
      </c>
    </row>
    <row r="343" spans="1:16" x14ac:dyDescent="0.2">
      <c r="A343" s="140" t="s">
        <v>651</v>
      </c>
      <c r="B343" s="194"/>
      <c r="C343" s="221"/>
      <c r="D343" s="221"/>
      <c r="E343" s="221"/>
      <c r="F343" s="221"/>
      <c r="G343" s="221"/>
      <c r="H343" s="221"/>
      <c r="I343" s="221"/>
      <c r="J343" s="221"/>
      <c r="K343" s="221"/>
      <c r="L343" s="221"/>
      <c r="M343" s="221"/>
      <c r="N343" s="221"/>
      <c r="O343" s="221"/>
      <c r="P343" s="194"/>
    </row>
    <row r="344" spans="1:16" x14ac:dyDescent="0.15">
      <c r="A344" s="138" t="s">
        <v>252</v>
      </c>
      <c r="B344" s="194">
        <f t="shared" ref="B344:B347" si="39">SUM(C344:O344)</f>
        <v>57</v>
      </c>
      <c r="C344" s="226">
        <v>0</v>
      </c>
      <c r="D344" s="226">
        <v>3</v>
      </c>
      <c r="E344" s="226">
        <v>7</v>
      </c>
      <c r="F344" s="226">
        <v>6</v>
      </c>
      <c r="G344" s="226">
        <v>5</v>
      </c>
      <c r="H344" s="226">
        <v>0</v>
      </c>
      <c r="I344" s="226">
        <v>17</v>
      </c>
      <c r="J344" s="226">
        <v>2</v>
      </c>
      <c r="K344" s="226">
        <v>4</v>
      </c>
      <c r="L344" s="226">
        <v>0</v>
      </c>
      <c r="M344" s="226">
        <v>6</v>
      </c>
      <c r="N344" s="226">
        <v>4</v>
      </c>
      <c r="O344" s="226">
        <v>3</v>
      </c>
      <c r="P344" s="194">
        <v>301</v>
      </c>
    </row>
    <row r="345" spans="1:16" x14ac:dyDescent="0.15">
      <c r="A345" s="138" t="s">
        <v>253</v>
      </c>
      <c r="B345" s="194">
        <f t="shared" si="39"/>
        <v>888</v>
      </c>
      <c r="C345" s="226">
        <v>0</v>
      </c>
      <c r="D345" s="226">
        <v>74</v>
      </c>
      <c r="E345" s="226">
        <v>150</v>
      </c>
      <c r="F345" s="226">
        <v>114</v>
      </c>
      <c r="G345" s="226">
        <v>0</v>
      </c>
      <c r="H345" s="226">
        <v>0</v>
      </c>
      <c r="I345" s="226">
        <v>270</v>
      </c>
      <c r="J345" s="226">
        <v>18</v>
      </c>
      <c r="K345" s="226">
        <v>78</v>
      </c>
      <c r="L345" s="226">
        <v>0</v>
      </c>
      <c r="M345" s="226">
        <v>105</v>
      </c>
      <c r="N345" s="226">
        <v>55</v>
      </c>
      <c r="O345" s="226">
        <v>24</v>
      </c>
      <c r="P345" s="194">
        <v>6273</v>
      </c>
    </row>
    <row r="346" spans="1:16" x14ac:dyDescent="0.15">
      <c r="A346" s="139" t="s">
        <v>445</v>
      </c>
      <c r="B346" s="194">
        <f t="shared" si="39"/>
        <v>96</v>
      </c>
      <c r="C346" s="226">
        <v>0</v>
      </c>
      <c r="D346" s="226">
        <v>0</v>
      </c>
      <c r="E346" s="226">
        <v>65</v>
      </c>
      <c r="F346" s="226">
        <v>13</v>
      </c>
      <c r="G346" s="226">
        <v>0</v>
      </c>
      <c r="H346" s="226">
        <v>0</v>
      </c>
      <c r="I346" s="226">
        <v>10</v>
      </c>
      <c r="J346" s="226">
        <v>8</v>
      </c>
      <c r="K346" s="226">
        <v>0</v>
      </c>
      <c r="L346" s="226">
        <v>0</v>
      </c>
      <c r="M346" s="226">
        <v>0</v>
      </c>
      <c r="N346" s="226">
        <v>0</v>
      </c>
      <c r="O346" s="226">
        <v>0</v>
      </c>
      <c r="P346" s="194">
        <v>1049</v>
      </c>
    </row>
    <row r="347" spans="1:16" x14ac:dyDescent="0.15">
      <c r="A347" s="139" t="s">
        <v>622</v>
      </c>
      <c r="B347" s="194">
        <f t="shared" si="39"/>
        <v>20</v>
      </c>
      <c r="C347" s="226">
        <v>0</v>
      </c>
      <c r="D347" s="226">
        <v>0</v>
      </c>
      <c r="E347" s="226">
        <v>3</v>
      </c>
      <c r="F347" s="226">
        <v>1</v>
      </c>
      <c r="G347" s="226">
        <v>0</v>
      </c>
      <c r="H347" s="226">
        <v>0</v>
      </c>
      <c r="I347" s="226">
        <v>6</v>
      </c>
      <c r="J347" s="226">
        <v>10</v>
      </c>
      <c r="K347" s="226">
        <v>0</v>
      </c>
      <c r="L347" s="226">
        <v>0</v>
      </c>
      <c r="M347" s="226">
        <v>0</v>
      </c>
      <c r="N347" s="226">
        <v>0</v>
      </c>
      <c r="O347" s="226">
        <v>0</v>
      </c>
      <c r="P347" s="194">
        <v>89</v>
      </c>
    </row>
    <row r="348" spans="1:16" x14ac:dyDescent="0.2">
      <c r="A348" s="140" t="s">
        <v>256</v>
      </c>
      <c r="B348" s="194"/>
      <c r="C348" s="221"/>
      <c r="D348" s="221"/>
      <c r="E348" s="221"/>
      <c r="F348" s="221"/>
      <c r="G348" s="221"/>
      <c r="H348" s="221"/>
      <c r="I348" s="221"/>
      <c r="J348" s="221"/>
      <c r="K348" s="221"/>
      <c r="L348" s="221"/>
      <c r="M348" s="221"/>
      <c r="N348" s="221"/>
      <c r="O348" s="221"/>
      <c r="P348" s="194"/>
    </row>
    <row r="349" spans="1:16" x14ac:dyDescent="0.15">
      <c r="A349" s="138" t="s">
        <v>269</v>
      </c>
      <c r="B349" s="194">
        <f t="shared" ref="B349:B350" si="40">SUM(C349:O349)</f>
        <v>257</v>
      </c>
      <c r="C349" s="226">
        <v>13</v>
      </c>
      <c r="D349" s="226">
        <v>13</v>
      </c>
      <c r="E349" s="226">
        <v>33</v>
      </c>
      <c r="F349" s="226">
        <v>26</v>
      </c>
      <c r="G349" s="226">
        <v>37</v>
      </c>
      <c r="H349" s="226">
        <v>14</v>
      </c>
      <c r="I349" s="226">
        <v>39</v>
      </c>
      <c r="J349" s="226">
        <v>15</v>
      </c>
      <c r="K349" s="226">
        <v>10</v>
      </c>
      <c r="L349" s="226">
        <v>14</v>
      </c>
      <c r="M349" s="226">
        <v>17</v>
      </c>
      <c r="N349" s="226">
        <v>15</v>
      </c>
      <c r="O349" s="226">
        <v>11</v>
      </c>
      <c r="P349" s="194">
        <v>2091</v>
      </c>
    </row>
    <row r="350" spans="1:16" x14ac:dyDescent="0.15">
      <c r="A350" s="317" t="s">
        <v>257</v>
      </c>
      <c r="B350" s="195">
        <f t="shared" si="40"/>
        <v>12590</v>
      </c>
      <c r="C350" s="225">
        <v>454</v>
      </c>
      <c r="D350" s="225">
        <v>974</v>
      </c>
      <c r="E350" s="225">
        <v>916</v>
      </c>
      <c r="F350" s="225">
        <v>1321</v>
      </c>
      <c r="G350" s="225">
        <v>2092</v>
      </c>
      <c r="H350" s="225">
        <v>625</v>
      </c>
      <c r="I350" s="225">
        <v>1765</v>
      </c>
      <c r="J350" s="225">
        <v>584</v>
      </c>
      <c r="K350" s="225">
        <v>301</v>
      </c>
      <c r="L350" s="225">
        <v>685</v>
      </c>
      <c r="M350" s="225">
        <v>1119</v>
      </c>
      <c r="N350" s="225">
        <v>1096</v>
      </c>
      <c r="O350" s="225">
        <v>658</v>
      </c>
      <c r="P350" s="195">
        <v>124731</v>
      </c>
    </row>
    <row r="351" spans="1:16" x14ac:dyDescent="0.15">
      <c r="A351" s="94" t="s">
        <v>444</v>
      </c>
      <c r="B351" s="23"/>
      <c r="C351" s="23"/>
      <c r="D351" s="23"/>
      <c r="E351" s="23"/>
      <c r="F351" s="23"/>
      <c r="G351" s="23"/>
      <c r="H351" s="23"/>
      <c r="I351" s="23"/>
      <c r="J351" s="23"/>
      <c r="K351" s="23"/>
      <c r="L351" s="23"/>
      <c r="M351" s="23"/>
      <c r="N351" s="23"/>
      <c r="O351" s="23"/>
      <c r="P351" s="23"/>
    </row>
    <row r="352" spans="1:16" x14ac:dyDescent="0.15">
      <c r="A352" s="93" t="s">
        <v>446</v>
      </c>
      <c r="B352" s="23"/>
      <c r="C352" s="23"/>
      <c r="D352" s="23"/>
      <c r="E352" s="23"/>
      <c r="F352" s="23"/>
      <c r="G352" s="23"/>
      <c r="H352" s="23"/>
      <c r="I352" s="23"/>
      <c r="J352" s="23"/>
      <c r="K352" s="23"/>
      <c r="L352" s="23"/>
      <c r="M352" s="23"/>
      <c r="N352" s="23"/>
      <c r="O352" s="23"/>
      <c r="P352" s="23"/>
    </row>
    <row r="353" spans="1:16" ht="33.75" x14ac:dyDescent="0.15">
      <c r="A353" s="318" t="s">
        <v>673</v>
      </c>
      <c r="B353" s="23"/>
      <c r="C353" s="23"/>
      <c r="D353" s="23"/>
      <c r="E353" s="23"/>
      <c r="F353" s="23"/>
      <c r="G353" s="23"/>
      <c r="H353" s="23"/>
      <c r="I353" s="23"/>
      <c r="J353" s="23"/>
      <c r="K353" s="23"/>
      <c r="L353" s="23"/>
      <c r="M353" s="23"/>
      <c r="N353" s="23"/>
      <c r="O353" s="23"/>
      <c r="P353" s="23"/>
    </row>
    <row r="354" spans="1:16" x14ac:dyDescent="0.15">
      <c r="A354" s="94" t="s">
        <v>443</v>
      </c>
      <c r="B354" s="23"/>
      <c r="C354" s="23"/>
      <c r="D354" s="23"/>
      <c r="E354" s="23"/>
      <c r="F354" s="23"/>
      <c r="G354" s="23"/>
      <c r="H354" s="23"/>
      <c r="I354" s="23"/>
      <c r="J354" s="23"/>
      <c r="K354" s="23"/>
      <c r="L354" s="23"/>
      <c r="M354" s="23"/>
      <c r="N354" s="23"/>
      <c r="O354" s="23"/>
      <c r="P354" s="23"/>
    </row>
    <row r="355" spans="1:16" x14ac:dyDescent="0.15">
      <c r="A355" s="94" t="s">
        <v>621</v>
      </c>
      <c r="B355" s="23"/>
      <c r="C355" s="23"/>
      <c r="D355" s="23"/>
      <c r="E355" s="23"/>
      <c r="F355" s="23"/>
      <c r="G355" s="23"/>
      <c r="H355" s="23"/>
      <c r="I355" s="23"/>
      <c r="J355" s="23"/>
      <c r="K355" s="23"/>
      <c r="L355" s="23"/>
      <c r="M355" s="23"/>
      <c r="N355" s="23"/>
      <c r="O355" s="23"/>
      <c r="P355" s="23"/>
    </row>
    <row r="356" spans="1:16" x14ac:dyDescent="0.15">
      <c r="A356" s="96"/>
      <c r="B356" s="4"/>
      <c r="C356" s="4"/>
      <c r="D356" s="4"/>
      <c r="E356" s="4"/>
      <c r="F356" s="4"/>
      <c r="G356" s="4"/>
      <c r="H356" s="4"/>
      <c r="I356" s="4"/>
      <c r="J356" s="4"/>
      <c r="K356" s="4"/>
      <c r="L356" s="4"/>
      <c r="M356" s="4"/>
      <c r="N356" s="4"/>
      <c r="O356" s="4"/>
      <c r="P356" s="4"/>
    </row>
    <row r="357" spans="1:16" ht="15.75" x14ac:dyDescent="0.2">
      <c r="A357" s="163" t="s">
        <v>332</v>
      </c>
    </row>
    <row r="358" spans="1:16" ht="12.75" x14ac:dyDescent="0.2">
      <c r="A358" s="112" t="s">
        <v>324</v>
      </c>
    </row>
    <row r="359" spans="1:16" ht="12.75" x14ac:dyDescent="0.2">
      <c r="A359" s="91" t="s">
        <v>519</v>
      </c>
      <c r="B359" s="111"/>
      <c r="C359" s="111"/>
      <c r="D359" s="111"/>
      <c r="E359" s="111"/>
      <c r="F359" s="111"/>
      <c r="G359" s="111"/>
      <c r="H359" s="111"/>
      <c r="I359" s="111"/>
      <c r="J359" s="111"/>
      <c r="K359" s="111"/>
      <c r="L359" s="111"/>
      <c r="M359" s="111"/>
      <c r="N359" s="111"/>
      <c r="O359" s="111"/>
      <c r="P359" s="111"/>
    </row>
    <row r="360" spans="1:16" x14ac:dyDescent="0.2">
      <c r="A360" s="91" t="s">
        <v>520</v>
      </c>
    </row>
    <row r="361" spans="1:16" ht="24.75" x14ac:dyDescent="0.15">
      <c r="A361" s="199"/>
      <c r="B361" s="193" t="s">
        <v>578</v>
      </c>
      <c r="C361" s="200" t="s">
        <v>579</v>
      </c>
      <c r="D361" s="200" t="s">
        <v>580</v>
      </c>
      <c r="E361" s="200" t="s">
        <v>581</v>
      </c>
      <c r="F361" s="200" t="s">
        <v>582</v>
      </c>
      <c r="G361" s="200" t="s">
        <v>583</v>
      </c>
      <c r="H361" s="200" t="s">
        <v>584</v>
      </c>
      <c r="I361" s="200" t="s">
        <v>585</v>
      </c>
      <c r="J361" s="200" t="s">
        <v>586</v>
      </c>
      <c r="K361" s="200" t="s">
        <v>587</v>
      </c>
      <c r="L361" s="200" t="s">
        <v>588</v>
      </c>
      <c r="M361" s="200" t="s">
        <v>589</v>
      </c>
      <c r="N361" s="200" t="s">
        <v>590</v>
      </c>
      <c r="O361" s="200" t="s">
        <v>591</v>
      </c>
      <c r="P361" s="193" t="s">
        <v>592</v>
      </c>
    </row>
    <row r="362" spans="1:16" x14ac:dyDescent="0.15">
      <c r="A362" s="143" t="s">
        <v>472</v>
      </c>
      <c r="B362" s="201">
        <f t="shared" ref="B362:O362" si="41">(B328/B110)*1000</f>
        <v>93.244584844512588</v>
      </c>
      <c r="C362" s="202">
        <f t="shared" si="41"/>
        <v>107.31781223170547</v>
      </c>
      <c r="D362" s="202">
        <f t="shared" si="41"/>
        <v>90.147688766702899</v>
      </c>
      <c r="E362" s="202">
        <f t="shared" si="41"/>
        <v>133.15671699374985</v>
      </c>
      <c r="F362" s="202">
        <f t="shared" si="41"/>
        <v>79.84659161202525</v>
      </c>
      <c r="G362" s="202">
        <f t="shared" si="41"/>
        <v>92.692447349310086</v>
      </c>
      <c r="H362" s="202">
        <f t="shared" si="41"/>
        <v>106.25680291258492</v>
      </c>
      <c r="I362" s="202">
        <f t="shared" si="41"/>
        <v>82.801009402770035</v>
      </c>
      <c r="J362" s="202">
        <f t="shared" si="41"/>
        <v>93.003412969283275</v>
      </c>
      <c r="K362" s="202">
        <f t="shared" si="41"/>
        <v>169.09924937447875</v>
      </c>
      <c r="L362" s="202">
        <f t="shared" si="41"/>
        <v>94.817221770917953</v>
      </c>
      <c r="M362" s="202">
        <f t="shared" si="41"/>
        <v>69.327152189065217</v>
      </c>
      <c r="N362" s="202">
        <f t="shared" si="41"/>
        <v>110.44061694554678</v>
      </c>
      <c r="O362" s="202">
        <f t="shared" si="41"/>
        <v>101.60660008684324</v>
      </c>
      <c r="P362" s="201">
        <v>97.273670718809299</v>
      </c>
    </row>
    <row r="363" spans="1:16" ht="22.5" x14ac:dyDescent="0.15">
      <c r="A363" s="106" t="s">
        <v>473</v>
      </c>
      <c r="B363" s="205">
        <f t="shared" ref="B363:O363" si="42">((B345+B333+B338)/B110)*1000</f>
        <v>14.311234218502237</v>
      </c>
      <c r="C363" s="206">
        <f t="shared" si="42"/>
        <v>6.8683399828291503</v>
      </c>
      <c r="D363" s="206">
        <f t="shared" si="42"/>
        <v>11.039362359610426</v>
      </c>
      <c r="E363" s="206">
        <f t="shared" si="42"/>
        <v>21.039635793101677</v>
      </c>
      <c r="F363" s="206">
        <f t="shared" si="42"/>
        <v>16.268712111839665</v>
      </c>
      <c r="G363" s="206">
        <f t="shared" si="42"/>
        <v>15.150689905591866</v>
      </c>
      <c r="H363" s="206">
        <f t="shared" si="42"/>
        <v>11.522726419697483</v>
      </c>
      <c r="I363" s="206">
        <f t="shared" si="42"/>
        <v>9.9108027750247771</v>
      </c>
      <c r="J363" s="206">
        <f t="shared" si="42"/>
        <v>30.367669872789328</v>
      </c>
      <c r="K363" s="206">
        <f t="shared" si="42"/>
        <v>23.874061718098417</v>
      </c>
      <c r="L363" s="206">
        <f t="shared" si="42"/>
        <v>14.394800974817221</v>
      </c>
      <c r="M363" s="206">
        <f t="shared" si="42"/>
        <v>15.609550516266026</v>
      </c>
      <c r="N363" s="206">
        <f t="shared" si="42"/>
        <v>12.662111852063985</v>
      </c>
      <c r="O363" s="206">
        <f t="shared" si="42"/>
        <v>10.095527572731219</v>
      </c>
      <c r="P363" s="205">
        <v>25.083356167716197</v>
      </c>
    </row>
    <row r="364" spans="1:16" ht="22.5" x14ac:dyDescent="0.15">
      <c r="A364" s="106" t="s">
        <v>474</v>
      </c>
      <c r="B364" s="205">
        <f t="shared" ref="B364:O364" si="43">B341/B110*1000</f>
        <v>0.75964259742184714</v>
      </c>
      <c r="C364" s="206">
        <f t="shared" si="43"/>
        <v>1.2625624968435936</v>
      </c>
      <c r="D364" s="206">
        <f t="shared" si="43"/>
        <v>0.25573812416085928</v>
      </c>
      <c r="E364" s="206">
        <f t="shared" si="43"/>
        <v>0.30864991383523238</v>
      </c>
      <c r="F364" s="206">
        <f t="shared" si="43"/>
        <v>0.49486576766052209</v>
      </c>
      <c r="G364" s="206">
        <f t="shared" si="43"/>
        <v>0.66267247639796656</v>
      </c>
      <c r="H364" s="206">
        <f t="shared" si="43"/>
        <v>0.37533310813346843</v>
      </c>
      <c r="I364" s="206">
        <f t="shared" si="43"/>
        <v>0.45806231313139723</v>
      </c>
      <c r="J364" s="206">
        <f t="shared" si="43"/>
        <v>1.3962147067949118</v>
      </c>
      <c r="K364" s="206">
        <f t="shared" si="43"/>
        <v>0</v>
      </c>
      <c r="L364" s="206">
        <f t="shared" si="43"/>
        <v>0</v>
      </c>
      <c r="M364" s="206">
        <f t="shared" si="43"/>
        <v>1.5074643800755354</v>
      </c>
      <c r="N364" s="206">
        <f t="shared" si="43"/>
        <v>1.6773718446999142</v>
      </c>
      <c r="O364" s="206">
        <f t="shared" si="43"/>
        <v>1.9539730785931393</v>
      </c>
      <c r="P364" s="205">
        <v>0.5910797376649517</v>
      </c>
    </row>
    <row r="365" spans="1:16" ht="22.5" x14ac:dyDescent="0.15">
      <c r="A365" s="95" t="s">
        <v>475</v>
      </c>
      <c r="B365" s="207">
        <f t="shared" ref="B365:O365" si="44">(B350/B110)*1000</f>
        <v>19.438821751099706</v>
      </c>
      <c r="C365" s="208">
        <f t="shared" si="44"/>
        <v>22.928134942679662</v>
      </c>
      <c r="D365" s="209">
        <f t="shared" si="44"/>
        <v>20.757411077723077</v>
      </c>
      <c r="E365" s="209">
        <f t="shared" si="44"/>
        <v>23.560276756089404</v>
      </c>
      <c r="F365" s="209">
        <f t="shared" si="44"/>
        <v>16.342941976988744</v>
      </c>
      <c r="G365" s="209">
        <f t="shared" si="44"/>
        <v>18.990559186637618</v>
      </c>
      <c r="H365" s="209">
        <f t="shared" si="44"/>
        <v>23.458319258341778</v>
      </c>
      <c r="I365" s="209">
        <f t="shared" si="44"/>
        <v>14.699636048671202</v>
      </c>
      <c r="J365" s="209">
        <f t="shared" si="44"/>
        <v>22.6497052435619</v>
      </c>
      <c r="K365" s="209">
        <f t="shared" si="44"/>
        <v>31.380316930775649</v>
      </c>
      <c r="L365" s="209">
        <f t="shared" si="44"/>
        <v>22.258326563769295</v>
      </c>
      <c r="M365" s="209">
        <f t="shared" si="44"/>
        <v>18.138200444134668</v>
      </c>
      <c r="N365" s="209">
        <f t="shared" si="44"/>
        <v>22.419506607208607</v>
      </c>
      <c r="O365" s="210">
        <f t="shared" si="44"/>
        <v>23.809523809523807</v>
      </c>
      <c r="P365" s="207">
        <v>19.963706135577336</v>
      </c>
    </row>
    <row r="366" spans="1:16" x14ac:dyDescent="0.15">
      <c r="A366" s="96" t="s">
        <v>415</v>
      </c>
      <c r="B366" s="4"/>
      <c r="C366" s="4"/>
      <c r="D366" s="4"/>
      <c r="E366" s="4"/>
      <c r="F366" s="4"/>
      <c r="G366" s="4"/>
      <c r="H366" s="4"/>
      <c r="I366" s="4"/>
      <c r="J366" s="4"/>
      <c r="K366" s="4"/>
      <c r="L366" s="4"/>
      <c r="M366" s="4"/>
      <c r="N366" s="4"/>
      <c r="O366" s="4"/>
      <c r="P366" s="4"/>
    </row>
    <row r="367" spans="1:16" x14ac:dyDescent="0.15">
      <c r="A367" s="96"/>
      <c r="B367" s="4"/>
      <c r="C367" s="4"/>
      <c r="D367" s="4"/>
      <c r="E367" s="4"/>
      <c r="F367" s="4"/>
      <c r="G367" s="4"/>
      <c r="H367" s="4"/>
      <c r="I367" s="4"/>
      <c r="J367" s="4"/>
      <c r="K367" s="4"/>
      <c r="L367" s="4"/>
      <c r="M367" s="4"/>
      <c r="N367" s="4"/>
      <c r="O367" s="4"/>
      <c r="P367" s="4"/>
    </row>
    <row r="368" spans="1:16" ht="15.75" x14ac:dyDescent="0.2">
      <c r="A368" s="90" t="s">
        <v>333</v>
      </c>
    </row>
    <row r="369" spans="1:16" ht="12.75" x14ac:dyDescent="0.2">
      <c r="A369" s="110" t="s">
        <v>325</v>
      </c>
    </row>
    <row r="370" spans="1:16" ht="12.75" x14ac:dyDescent="0.2">
      <c r="A370" s="91" t="s">
        <v>518</v>
      </c>
      <c r="B370" s="111"/>
      <c r="C370" s="111"/>
      <c r="D370" s="111"/>
      <c r="E370" s="111"/>
      <c r="F370" s="111"/>
      <c r="G370" s="111"/>
      <c r="H370" s="111"/>
      <c r="I370" s="111"/>
      <c r="J370" s="111"/>
      <c r="K370" s="111"/>
      <c r="L370" s="111"/>
      <c r="M370" s="111"/>
      <c r="N370" s="111"/>
      <c r="O370" s="111"/>
      <c r="P370" s="111"/>
    </row>
    <row r="371" spans="1:16" x14ac:dyDescent="0.2">
      <c r="A371" s="91" t="s">
        <v>368</v>
      </c>
    </row>
    <row r="372" spans="1:16" ht="24.75" x14ac:dyDescent="0.15">
      <c r="A372" s="199"/>
      <c r="B372" s="193" t="s">
        <v>578</v>
      </c>
      <c r="C372" s="200" t="s">
        <v>579</v>
      </c>
      <c r="D372" s="200" t="s">
        <v>580</v>
      </c>
      <c r="E372" s="200" t="s">
        <v>581</v>
      </c>
      <c r="F372" s="200" t="s">
        <v>582</v>
      </c>
      <c r="G372" s="200" t="s">
        <v>583</v>
      </c>
      <c r="H372" s="200" t="s">
        <v>584</v>
      </c>
      <c r="I372" s="200" t="s">
        <v>585</v>
      </c>
      <c r="J372" s="200" t="s">
        <v>586</v>
      </c>
      <c r="K372" s="200" t="s">
        <v>587</v>
      </c>
      <c r="L372" s="200" t="s">
        <v>588</v>
      </c>
      <c r="M372" s="200" t="s">
        <v>589</v>
      </c>
      <c r="N372" s="200" t="s">
        <v>590</v>
      </c>
      <c r="O372" s="200" t="s">
        <v>591</v>
      </c>
      <c r="P372" s="193" t="s">
        <v>592</v>
      </c>
    </row>
    <row r="373" spans="1:16" x14ac:dyDescent="0.15">
      <c r="A373" s="165" t="s">
        <v>259</v>
      </c>
      <c r="B373" s="211">
        <f t="shared" ref="B373" si="45">SUM(C373:O373)</f>
        <v>1853</v>
      </c>
      <c r="C373" s="226">
        <v>55</v>
      </c>
      <c r="D373" s="226">
        <v>69</v>
      </c>
      <c r="E373" s="226">
        <v>133</v>
      </c>
      <c r="F373" s="226">
        <v>297</v>
      </c>
      <c r="G373" s="226">
        <v>300</v>
      </c>
      <c r="H373" s="226">
        <v>81</v>
      </c>
      <c r="I373" s="226">
        <v>226</v>
      </c>
      <c r="J373" s="226">
        <v>110</v>
      </c>
      <c r="K373" s="226">
        <v>8</v>
      </c>
      <c r="L373" s="226">
        <v>62</v>
      </c>
      <c r="M373" s="226">
        <v>246</v>
      </c>
      <c r="N373" s="226">
        <v>184</v>
      </c>
      <c r="O373" s="226">
        <v>82</v>
      </c>
      <c r="P373" s="211">
        <v>17019</v>
      </c>
    </row>
    <row r="374" spans="1:16" x14ac:dyDescent="0.15">
      <c r="A374" s="165" t="s">
        <v>260</v>
      </c>
      <c r="B374" s="194">
        <f t="shared" ref="B374:B375" si="46">SUM(C374:O374)</f>
        <v>1663</v>
      </c>
      <c r="C374" s="226">
        <v>78</v>
      </c>
      <c r="D374" s="226">
        <v>129</v>
      </c>
      <c r="E374" s="226">
        <v>110</v>
      </c>
      <c r="F374" s="226">
        <v>357</v>
      </c>
      <c r="G374" s="226">
        <v>134</v>
      </c>
      <c r="H374" s="226">
        <v>39</v>
      </c>
      <c r="I374" s="226">
        <v>233</v>
      </c>
      <c r="J374" s="226">
        <v>58</v>
      </c>
      <c r="K374" s="226">
        <v>17</v>
      </c>
      <c r="L374" s="226">
        <v>96</v>
      </c>
      <c r="M374" s="226">
        <v>206</v>
      </c>
      <c r="N374" s="226">
        <v>118</v>
      </c>
      <c r="O374" s="226">
        <v>88</v>
      </c>
      <c r="P374" s="194">
        <v>15679</v>
      </c>
    </row>
    <row r="375" spans="1:16" x14ac:dyDescent="0.15">
      <c r="A375" s="97" t="s">
        <v>261</v>
      </c>
      <c r="B375" s="195">
        <f t="shared" si="46"/>
        <v>0</v>
      </c>
      <c r="C375" s="197">
        <v>0</v>
      </c>
      <c r="D375" s="197">
        <v>0</v>
      </c>
      <c r="E375" s="197">
        <v>0</v>
      </c>
      <c r="F375" s="197">
        <v>0</v>
      </c>
      <c r="G375" s="197">
        <v>0</v>
      </c>
      <c r="H375" s="197">
        <v>0</v>
      </c>
      <c r="I375" s="197">
        <v>0</v>
      </c>
      <c r="J375" s="197">
        <v>0</v>
      </c>
      <c r="K375" s="197">
        <v>0</v>
      </c>
      <c r="L375" s="197">
        <v>0</v>
      </c>
      <c r="M375" s="197">
        <v>0</v>
      </c>
      <c r="N375" s="197">
        <v>0</v>
      </c>
      <c r="O375" s="197">
        <v>0</v>
      </c>
      <c r="P375" s="195">
        <v>87</v>
      </c>
    </row>
    <row r="376" spans="1:16" x14ac:dyDescent="0.2">
      <c r="A376" s="92" t="s">
        <v>653</v>
      </c>
    </row>
    <row r="377" spans="1:16" x14ac:dyDescent="0.2">
      <c r="A377" s="132" t="s">
        <v>652</v>
      </c>
    </row>
    <row r="378" spans="1:16" x14ac:dyDescent="0.15">
      <c r="A378" s="96" t="s">
        <v>415</v>
      </c>
      <c r="B378" s="4"/>
      <c r="C378" s="4"/>
      <c r="D378" s="4"/>
      <c r="E378" s="4"/>
      <c r="F378" s="4"/>
      <c r="G378" s="4"/>
      <c r="H378" s="4"/>
      <c r="I378" s="4"/>
      <c r="J378" s="4"/>
      <c r="K378" s="4"/>
      <c r="L378" s="4"/>
      <c r="M378" s="4"/>
      <c r="N378" s="4"/>
      <c r="O378" s="4"/>
      <c r="P378" s="4"/>
    </row>
    <row r="380" spans="1:16" ht="15.75" x14ac:dyDescent="0.2">
      <c r="A380" s="90" t="s">
        <v>334</v>
      </c>
    </row>
    <row r="381" spans="1:16" ht="12.75" x14ac:dyDescent="0.2">
      <c r="A381" s="110" t="s">
        <v>326</v>
      </c>
      <c r="B381" s="111"/>
      <c r="C381" s="111"/>
      <c r="D381" s="111"/>
      <c r="E381" s="111"/>
      <c r="F381" s="111"/>
      <c r="G381" s="111"/>
      <c r="H381" s="111"/>
      <c r="I381" s="111"/>
      <c r="J381" s="111"/>
      <c r="K381" s="111"/>
      <c r="L381" s="111"/>
      <c r="M381" s="111"/>
      <c r="N381" s="111"/>
      <c r="O381" s="111"/>
      <c r="P381" s="111"/>
    </row>
    <row r="382" spans="1:16" x14ac:dyDescent="0.2">
      <c r="A382" s="91" t="s">
        <v>521</v>
      </c>
    </row>
    <row r="383" spans="1:16" x14ac:dyDescent="0.2">
      <c r="A383" s="164" t="s">
        <v>368</v>
      </c>
    </row>
    <row r="384" spans="1:16" ht="24.75" x14ac:dyDescent="0.15">
      <c r="A384" s="199"/>
      <c r="B384" s="193" t="s">
        <v>578</v>
      </c>
      <c r="C384" s="200" t="s">
        <v>579</v>
      </c>
      <c r="D384" s="200" t="s">
        <v>580</v>
      </c>
      <c r="E384" s="200" t="s">
        <v>581</v>
      </c>
      <c r="F384" s="200" t="s">
        <v>582</v>
      </c>
      <c r="G384" s="200" t="s">
        <v>583</v>
      </c>
      <c r="H384" s="200" t="s">
        <v>584</v>
      </c>
      <c r="I384" s="200" t="s">
        <v>585</v>
      </c>
      <c r="J384" s="200" t="s">
        <v>586</v>
      </c>
      <c r="K384" s="200" t="s">
        <v>587</v>
      </c>
      <c r="L384" s="200" t="s">
        <v>588</v>
      </c>
      <c r="M384" s="200" t="s">
        <v>589</v>
      </c>
      <c r="N384" s="200" t="s">
        <v>590</v>
      </c>
      <c r="O384" s="200" t="s">
        <v>591</v>
      </c>
      <c r="P384" s="193" t="s">
        <v>592</v>
      </c>
    </row>
    <row r="385" spans="1:16" x14ac:dyDescent="0.15">
      <c r="A385" s="46" t="s">
        <v>262</v>
      </c>
      <c r="B385" s="194"/>
      <c r="C385" s="303"/>
      <c r="D385" s="303"/>
      <c r="E385" s="303"/>
      <c r="F385" s="303"/>
      <c r="G385" s="303"/>
      <c r="H385" s="303"/>
      <c r="I385" s="303"/>
      <c r="J385" s="303"/>
      <c r="K385" s="303"/>
      <c r="L385" s="303"/>
      <c r="M385" s="303"/>
      <c r="N385" s="303"/>
      <c r="O385" s="303"/>
      <c r="P385" s="194"/>
    </row>
    <row r="386" spans="1:16" x14ac:dyDescent="0.15">
      <c r="A386" s="138" t="s">
        <v>252</v>
      </c>
      <c r="B386" s="194">
        <f t="shared" ref="B386:B389" si="47">SUM(C386:O386)</f>
        <v>85</v>
      </c>
      <c r="C386" s="305">
        <v>3</v>
      </c>
      <c r="D386" s="305">
        <v>5</v>
      </c>
      <c r="E386" s="305">
        <v>6</v>
      </c>
      <c r="F386" s="305">
        <v>5</v>
      </c>
      <c r="G386" s="305">
        <v>15</v>
      </c>
      <c r="H386" s="305">
        <v>4</v>
      </c>
      <c r="I386" s="305">
        <v>13</v>
      </c>
      <c r="J386" s="305">
        <v>2</v>
      </c>
      <c r="K386" s="305">
        <v>8</v>
      </c>
      <c r="L386" s="305">
        <v>6</v>
      </c>
      <c r="M386" s="305">
        <v>11</v>
      </c>
      <c r="N386" s="305">
        <v>4</v>
      </c>
      <c r="O386" s="305">
        <v>3</v>
      </c>
      <c r="P386" s="194">
        <v>698</v>
      </c>
    </row>
    <row r="387" spans="1:16" x14ac:dyDescent="0.15">
      <c r="A387" s="138" t="s">
        <v>253</v>
      </c>
      <c r="B387" s="194">
        <f t="shared" si="47"/>
        <v>3721</v>
      </c>
      <c r="C387" s="305">
        <v>99</v>
      </c>
      <c r="D387" s="305">
        <v>226</v>
      </c>
      <c r="E387" s="305">
        <v>232</v>
      </c>
      <c r="F387" s="305">
        <v>235</v>
      </c>
      <c r="G387" s="305">
        <v>751</v>
      </c>
      <c r="H387" s="305">
        <v>171</v>
      </c>
      <c r="I387" s="305">
        <v>457</v>
      </c>
      <c r="J387" s="305">
        <v>107</v>
      </c>
      <c r="K387" s="305">
        <v>406</v>
      </c>
      <c r="L387" s="305">
        <v>288</v>
      </c>
      <c r="M387" s="305">
        <v>416</v>
      </c>
      <c r="N387" s="305">
        <v>201</v>
      </c>
      <c r="O387" s="305">
        <v>132</v>
      </c>
      <c r="P387" s="194">
        <v>29277</v>
      </c>
    </row>
    <row r="388" spans="1:16" x14ac:dyDescent="0.15">
      <c r="A388" s="139" t="s">
        <v>422</v>
      </c>
      <c r="B388" s="194">
        <f t="shared" si="47"/>
        <v>99</v>
      </c>
      <c r="C388" s="305">
        <v>0</v>
      </c>
      <c r="D388" s="305">
        <v>4</v>
      </c>
      <c r="E388" s="305">
        <v>5</v>
      </c>
      <c r="F388" s="305">
        <v>18</v>
      </c>
      <c r="G388" s="305">
        <v>29</v>
      </c>
      <c r="H388" s="305">
        <v>3</v>
      </c>
      <c r="I388" s="305">
        <v>9</v>
      </c>
      <c r="J388" s="305">
        <v>4</v>
      </c>
      <c r="K388" s="305">
        <v>1</v>
      </c>
      <c r="L388" s="305">
        <v>6</v>
      </c>
      <c r="M388" s="305">
        <v>12</v>
      </c>
      <c r="N388" s="305">
        <v>4</v>
      </c>
      <c r="O388" s="305">
        <v>4</v>
      </c>
      <c r="P388" s="194">
        <v>978</v>
      </c>
    </row>
    <row r="389" spans="1:16" x14ac:dyDescent="0.15">
      <c r="A389" s="139" t="s">
        <v>617</v>
      </c>
      <c r="B389" s="194">
        <f t="shared" si="47"/>
        <v>185</v>
      </c>
      <c r="C389" s="305">
        <v>12</v>
      </c>
      <c r="D389" s="305">
        <v>25</v>
      </c>
      <c r="E389" s="305">
        <v>3</v>
      </c>
      <c r="F389" s="305">
        <v>8</v>
      </c>
      <c r="G389" s="305">
        <v>31</v>
      </c>
      <c r="H389" s="305">
        <v>3</v>
      </c>
      <c r="I389" s="305">
        <v>32</v>
      </c>
      <c r="J389" s="305">
        <v>0</v>
      </c>
      <c r="K389" s="305">
        <v>8</v>
      </c>
      <c r="L389" s="305">
        <v>13</v>
      </c>
      <c r="M389" s="305">
        <v>20</v>
      </c>
      <c r="N389" s="305">
        <v>16</v>
      </c>
      <c r="O389" s="305">
        <v>14</v>
      </c>
      <c r="P389" s="194">
        <v>2183</v>
      </c>
    </row>
    <row r="390" spans="1:16" ht="22.5" x14ac:dyDescent="0.15">
      <c r="A390" s="141" t="s">
        <v>572</v>
      </c>
      <c r="B390" s="194"/>
      <c r="C390" s="305"/>
      <c r="D390" s="305"/>
      <c r="E390" s="305"/>
      <c r="F390" s="305"/>
      <c r="G390" s="305"/>
      <c r="H390" s="305"/>
      <c r="I390" s="305"/>
      <c r="J390" s="305"/>
      <c r="K390" s="305"/>
      <c r="L390" s="305"/>
      <c r="M390" s="305"/>
      <c r="N390" s="305"/>
      <c r="O390" s="305"/>
      <c r="P390" s="194"/>
    </row>
    <row r="391" spans="1:16" x14ac:dyDescent="0.15">
      <c r="A391" s="138" t="s">
        <v>252</v>
      </c>
      <c r="B391" s="194">
        <f t="shared" ref="B391:B394" si="48">SUM(C391:O391)</f>
        <v>91</v>
      </c>
      <c r="C391" s="305">
        <v>5</v>
      </c>
      <c r="D391" s="305">
        <v>5</v>
      </c>
      <c r="E391" s="305">
        <v>2</v>
      </c>
      <c r="F391" s="305">
        <v>9</v>
      </c>
      <c r="G391" s="305">
        <v>16</v>
      </c>
      <c r="H391" s="305">
        <v>6</v>
      </c>
      <c r="I391" s="305">
        <v>17</v>
      </c>
      <c r="J391" s="305">
        <v>4</v>
      </c>
      <c r="K391" s="305">
        <v>6</v>
      </c>
      <c r="L391" s="305">
        <v>9</v>
      </c>
      <c r="M391" s="305">
        <v>4</v>
      </c>
      <c r="N391" s="305">
        <v>3</v>
      </c>
      <c r="O391" s="305">
        <v>5</v>
      </c>
      <c r="P391" s="194">
        <v>1002</v>
      </c>
    </row>
    <row r="392" spans="1:16" x14ac:dyDescent="0.15">
      <c r="A392" s="138" t="s">
        <v>253</v>
      </c>
      <c r="B392" s="194">
        <f t="shared" si="48"/>
        <v>2674</v>
      </c>
      <c r="C392" s="305">
        <v>129</v>
      </c>
      <c r="D392" s="305">
        <v>162</v>
      </c>
      <c r="E392" s="305">
        <v>62</v>
      </c>
      <c r="F392" s="305">
        <v>242</v>
      </c>
      <c r="G392" s="305">
        <v>538</v>
      </c>
      <c r="H392" s="305">
        <v>188</v>
      </c>
      <c r="I392" s="305">
        <v>536</v>
      </c>
      <c r="J392" s="305">
        <v>40</v>
      </c>
      <c r="K392" s="305">
        <v>149</v>
      </c>
      <c r="L392" s="305">
        <v>268</v>
      </c>
      <c r="M392" s="305">
        <v>90</v>
      </c>
      <c r="N392" s="305">
        <v>123</v>
      </c>
      <c r="O392" s="305">
        <v>147</v>
      </c>
      <c r="P392" s="194">
        <v>29495</v>
      </c>
    </row>
    <row r="393" spans="1:16" x14ac:dyDescent="0.15">
      <c r="A393" s="139" t="s">
        <v>422</v>
      </c>
      <c r="B393" s="194">
        <f t="shared" si="48"/>
        <v>39</v>
      </c>
      <c r="C393" s="305">
        <v>0</v>
      </c>
      <c r="D393" s="305">
        <v>0</v>
      </c>
      <c r="E393" s="305">
        <v>2</v>
      </c>
      <c r="F393" s="305">
        <v>2</v>
      </c>
      <c r="G393" s="305">
        <v>9</v>
      </c>
      <c r="H393" s="305">
        <v>0</v>
      </c>
      <c r="I393" s="305">
        <v>19</v>
      </c>
      <c r="J393" s="305">
        <v>0</v>
      </c>
      <c r="K393" s="305">
        <v>1</v>
      </c>
      <c r="L393" s="305">
        <v>3</v>
      </c>
      <c r="M393" s="305">
        <v>2</v>
      </c>
      <c r="N393" s="305">
        <v>1</v>
      </c>
      <c r="O393" s="305">
        <v>0</v>
      </c>
      <c r="P393" s="194">
        <v>797</v>
      </c>
    </row>
    <row r="394" spans="1:16" x14ac:dyDescent="0.15">
      <c r="A394" s="139" t="s">
        <v>617</v>
      </c>
      <c r="B394" s="194">
        <f t="shared" si="48"/>
        <v>147</v>
      </c>
      <c r="C394" s="305">
        <v>0</v>
      </c>
      <c r="D394" s="305">
        <v>0</v>
      </c>
      <c r="E394" s="305">
        <v>0</v>
      </c>
      <c r="F394" s="305">
        <v>17</v>
      </c>
      <c r="G394" s="305">
        <v>43</v>
      </c>
      <c r="H394" s="305">
        <v>0</v>
      </c>
      <c r="I394" s="305">
        <v>44</v>
      </c>
      <c r="J394" s="305">
        <v>1</v>
      </c>
      <c r="K394" s="305">
        <v>4</v>
      </c>
      <c r="L394" s="305">
        <v>24</v>
      </c>
      <c r="M394" s="305">
        <v>6</v>
      </c>
      <c r="N394" s="305">
        <v>8</v>
      </c>
      <c r="O394" s="305">
        <v>0</v>
      </c>
      <c r="P394" s="194">
        <v>1951</v>
      </c>
    </row>
    <row r="395" spans="1:16" ht="22.5" x14ac:dyDescent="0.15">
      <c r="A395" s="141" t="s">
        <v>573</v>
      </c>
      <c r="B395" s="194"/>
      <c r="C395" s="305"/>
      <c r="D395" s="305"/>
      <c r="E395" s="305"/>
      <c r="F395" s="305"/>
      <c r="G395" s="305"/>
      <c r="H395" s="305"/>
      <c r="I395" s="305"/>
      <c r="J395" s="305"/>
      <c r="K395" s="305"/>
      <c r="L395" s="305"/>
      <c r="M395" s="305"/>
      <c r="N395" s="305"/>
      <c r="O395" s="305"/>
      <c r="P395" s="194"/>
    </row>
    <row r="396" spans="1:16" x14ac:dyDescent="0.15">
      <c r="A396" s="138" t="s">
        <v>252</v>
      </c>
      <c r="B396" s="194">
        <f t="shared" ref="B396:B399" si="49">SUM(C396:O396)</f>
        <v>254</v>
      </c>
      <c r="C396" s="305">
        <v>9</v>
      </c>
      <c r="D396" s="305">
        <v>27</v>
      </c>
      <c r="E396" s="305">
        <v>15</v>
      </c>
      <c r="F396" s="305">
        <v>24</v>
      </c>
      <c r="G396" s="305">
        <v>33</v>
      </c>
      <c r="H396" s="305">
        <v>12</v>
      </c>
      <c r="I396" s="305">
        <v>37</v>
      </c>
      <c r="J396" s="305">
        <v>13</v>
      </c>
      <c r="K396" s="305">
        <v>18</v>
      </c>
      <c r="L396" s="305">
        <v>10</v>
      </c>
      <c r="M396" s="305">
        <v>15</v>
      </c>
      <c r="N396" s="305">
        <v>29</v>
      </c>
      <c r="O396" s="305">
        <v>12</v>
      </c>
      <c r="P396" s="194">
        <v>3150</v>
      </c>
    </row>
    <row r="397" spans="1:16" x14ac:dyDescent="0.15">
      <c r="A397" s="138" t="s">
        <v>253</v>
      </c>
      <c r="B397" s="194">
        <f t="shared" si="49"/>
        <v>9285</v>
      </c>
      <c r="C397" s="305">
        <v>244</v>
      </c>
      <c r="D397" s="305">
        <v>638</v>
      </c>
      <c r="E397" s="305">
        <v>666</v>
      </c>
      <c r="F397" s="305">
        <v>680</v>
      </c>
      <c r="G397" s="305">
        <v>1576</v>
      </c>
      <c r="H397" s="305">
        <v>357</v>
      </c>
      <c r="I397" s="305">
        <v>1258</v>
      </c>
      <c r="J397" s="305">
        <v>431</v>
      </c>
      <c r="K397" s="305">
        <v>1039</v>
      </c>
      <c r="L397" s="305">
        <v>302</v>
      </c>
      <c r="M397" s="305">
        <v>535</v>
      </c>
      <c r="N397" s="305">
        <v>1024</v>
      </c>
      <c r="O397" s="305">
        <v>535</v>
      </c>
      <c r="P397" s="194">
        <v>94572</v>
      </c>
    </row>
    <row r="398" spans="1:16" x14ac:dyDescent="0.15">
      <c r="A398" s="139" t="s">
        <v>422</v>
      </c>
      <c r="B398" s="194">
        <f t="shared" si="49"/>
        <v>164</v>
      </c>
      <c r="C398" s="305">
        <v>0</v>
      </c>
      <c r="D398" s="305">
        <v>0</v>
      </c>
      <c r="E398" s="305">
        <v>5</v>
      </c>
      <c r="F398" s="305">
        <v>1</v>
      </c>
      <c r="G398" s="305">
        <v>12</v>
      </c>
      <c r="H398" s="305">
        <v>21</v>
      </c>
      <c r="I398" s="305">
        <v>26</v>
      </c>
      <c r="J398" s="305">
        <v>5</v>
      </c>
      <c r="K398" s="305">
        <v>5</v>
      </c>
      <c r="L398" s="305">
        <v>4</v>
      </c>
      <c r="M398" s="305">
        <v>69</v>
      </c>
      <c r="N398" s="305">
        <v>14</v>
      </c>
      <c r="O398" s="305">
        <v>2</v>
      </c>
      <c r="P398" s="194">
        <v>2046</v>
      </c>
    </row>
    <row r="399" spans="1:16" x14ac:dyDescent="0.15">
      <c r="A399" s="139" t="s">
        <v>617</v>
      </c>
      <c r="B399" s="194">
        <f t="shared" si="49"/>
        <v>796</v>
      </c>
      <c r="C399" s="305">
        <v>10</v>
      </c>
      <c r="D399" s="305">
        <v>41</v>
      </c>
      <c r="E399" s="305">
        <v>16</v>
      </c>
      <c r="F399" s="305">
        <v>115</v>
      </c>
      <c r="G399" s="305">
        <v>139</v>
      </c>
      <c r="H399" s="305">
        <v>18</v>
      </c>
      <c r="I399" s="305">
        <v>205</v>
      </c>
      <c r="J399" s="305">
        <v>0</v>
      </c>
      <c r="K399" s="305">
        <v>12</v>
      </c>
      <c r="L399" s="305">
        <v>1</v>
      </c>
      <c r="M399" s="305">
        <v>73</v>
      </c>
      <c r="N399" s="305">
        <v>129</v>
      </c>
      <c r="O399" s="305">
        <v>37</v>
      </c>
      <c r="P399" s="194">
        <v>15537</v>
      </c>
    </row>
    <row r="400" spans="1:16" x14ac:dyDescent="0.15">
      <c r="A400" s="46" t="s">
        <v>263</v>
      </c>
      <c r="B400" s="194"/>
      <c r="C400" s="305"/>
      <c r="D400" s="305"/>
      <c r="E400" s="305"/>
      <c r="F400" s="305"/>
      <c r="G400" s="305"/>
      <c r="H400" s="305"/>
      <c r="I400" s="305"/>
      <c r="J400" s="305"/>
      <c r="K400" s="305"/>
      <c r="L400" s="305"/>
      <c r="M400" s="305"/>
      <c r="N400" s="305"/>
      <c r="O400" s="305"/>
      <c r="P400" s="194"/>
    </row>
    <row r="401" spans="1:16" x14ac:dyDescent="0.15">
      <c r="A401" s="138" t="s">
        <v>252</v>
      </c>
      <c r="B401" s="194">
        <f t="shared" ref="B401:B403" si="50">SUM(C401:O401)</f>
        <v>6</v>
      </c>
      <c r="C401" s="305">
        <v>0</v>
      </c>
      <c r="D401" s="305">
        <v>0</v>
      </c>
      <c r="E401" s="305">
        <v>0</v>
      </c>
      <c r="F401" s="305">
        <v>0</v>
      </c>
      <c r="G401" s="305">
        <v>0</v>
      </c>
      <c r="H401" s="305">
        <v>0</v>
      </c>
      <c r="I401" s="305">
        <v>3</v>
      </c>
      <c r="J401" s="305">
        <v>2</v>
      </c>
      <c r="K401" s="305">
        <v>0</v>
      </c>
      <c r="L401" s="305">
        <v>0</v>
      </c>
      <c r="M401" s="305">
        <v>0</v>
      </c>
      <c r="N401" s="305">
        <v>1</v>
      </c>
      <c r="O401" s="305">
        <v>0</v>
      </c>
      <c r="P401" s="194">
        <v>63</v>
      </c>
    </row>
    <row r="402" spans="1:16" x14ac:dyDescent="0.15">
      <c r="A402" s="138" t="s">
        <v>253</v>
      </c>
      <c r="B402" s="194">
        <f t="shared" si="50"/>
        <v>68</v>
      </c>
      <c r="C402" s="305">
        <v>0</v>
      </c>
      <c r="D402" s="305">
        <v>0</v>
      </c>
      <c r="E402" s="305">
        <v>0</v>
      </c>
      <c r="F402" s="305">
        <v>0</v>
      </c>
      <c r="G402" s="305">
        <v>0</v>
      </c>
      <c r="H402" s="305">
        <v>0</v>
      </c>
      <c r="I402" s="305">
        <v>45</v>
      </c>
      <c r="J402" s="305">
        <v>12</v>
      </c>
      <c r="K402" s="305">
        <v>0</v>
      </c>
      <c r="L402" s="305">
        <v>0</v>
      </c>
      <c r="M402" s="305">
        <v>0</v>
      </c>
      <c r="N402" s="305">
        <v>11</v>
      </c>
      <c r="O402" s="305">
        <v>0</v>
      </c>
      <c r="P402" s="194">
        <v>768</v>
      </c>
    </row>
    <row r="403" spans="1:16" x14ac:dyDescent="0.15">
      <c r="A403" s="139" t="s">
        <v>617</v>
      </c>
      <c r="B403" s="194">
        <f t="shared" si="50"/>
        <v>50</v>
      </c>
      <c r="C403" s="305">
        <v>0</v>
      </c>
      <c r="D403" s="305">
        <v>0</v>
      </c>
      <c r="E403" s="305">
        <v>0</v>
      </c>
      <c r="F403" s="305">
        <v>0</v>
      </c>
      <c r="G403" s="305">
        <v>0</v>
      </c>
      <c r="H403" s="305">
        <v>0</v>
      </c>
      <c r="I403" s="305">
        <v>45</v>
      </c>
      <c r="J403" s="305">
        <v>3</v>
      </c>
      <c r="K403" s="305">
        <v>0</v>
      </c>
      <c r="L403" s="305">
        <v>0</v>
      </c>
      <c r="M403" s="305">
        <v>0</v>
      </c>
      <c r="N403" s="305">
        <v>2</v>
      </c>
      <c r="O403" s="305">
        <v>0</v>
      </c>
      <c r="P403" s="194">
        <v>453</v>
      </c>
    </row>
    <row r="404" spans="1:16" x14ac:dyDescent="0.15">
      <c r="A404" s="46" t="s">
        <v>593</v>
      </c>
      <c r="B404" s="194"/>
      <c r="C404" s="305"/>
      <c r="D404" s="305"/>
      <c r="E404" s="305"/>
      <c r="F404" s="305"/>
      <c r="G404" s="305"/>
      <c r="H404" s="305"/>
      <c r="I404" s="305"/>
      <c r="J404" s="305"/>
      <c r="K404" s="305"/>
      <c r="L404" s="305"/>
      <c r="M404" s="305"/>
      <c r="N404" s="305"/>
      <c r="O404" s="305"/>
      <c r="P404" s="194"/>
    </row>
    <row r="405" spans="1:16" x14ac:dyDescent="0.15">
      <c r="A405" s="138" t="s">
        <v>252</v>
      </c>
      <c r="B405" s="194">
        <f t="shared" ref="B405:B408" si="51">SUM(C405:O405)</f>
        <v>16</v>
      </c>
      <c r="C405" s="305">
        <v>0</v>
      </c>
      <c r="D405" s="305">
        <v>0</v>
      </c>
      <c r="E405" s="305">
        <v>0</v>
      </c>
      <c r="F405" s="305">
        <v>5</v>
      </c>
      <c r="G405" s="305">
        <v>1</v>
      </c>
      <c r="H405" s="305">
        <v>1</v>
      </c>
      <c r="I405" s="305">
        <v>6</v>
      </c>
      <c r="J405" s="305">
        <v>0</v>
      </c>
      <c r="K405" s="305">
        <v>1</v>
      </c>
      <c r="L405" s="305">
        <v>0</v>
      </c>
      <c r="M405" s="305">
        <v>0</v>
      </c>
      <c r="N405" s="305">
        <v>0</v>
      </c>
      <c r="O405" s="305">
        <v>2</v>
      </c>
      <c r="P405" s="194">
        <v>127</v>
      </c>
    </row>
    <row r="406" spans="1:16" x14ac:dyDescent="0.15">
      <c r="A406" s="138" t="s">
        <v>433</v>
      </c>
      <c r="B406" s="194">
        <f t="shared" si="51"/>
        <v>290</v>
      </c>
      <c r="C406" s="305">
        <v>0</v>
      </c>
      <c r="D406" s="305">
        <v>0</v>
      </c>
      <c r="E406" s="305">
        <v>0</v>
      </c>
      <c r="F406" s="305">
        <v>80</v>
      </c>
      <c r="G406" s="305">
        <v>70</v>
      </c>
      <c r="H406" s="305">
        <v>10</v>
      </c>
      <c r="I406" s="305">
        <v>56</v>
      </c>
      <c r="J406" s="305">
        <v>0</v>
      </c>
      <c r="K406" s="305">
        <v>24</v>
      </c>
      <c r="L406" s="305">
        <v>0</v>
      </c>
      <c r="M406" s="305">
        <v>0</v>
      </c>
      <c r="N406" s="305">
        <v>0</v>
      </c>
      <c r="O406" s="305">
        <v>50</v>
      </c>
      <c r="P406" s="194">
        <v>2602</v>
      </c>
    </row>
    <row r="407" spans="1:16" x14ac:dyDescent="0.15">
      <c r="A407" s="139" t="s">
        <v>422</v>
      </c>
      <c r="B407" s="194">
        <f t="shared" si="51"/>
        <v>28</v>
      </c>
      <c r="C407" s="305">
        <v>0</v>
      </c>
      <c r="D407" s="305">
        <v>0</v>
      </c>
      <c r="E407" s="305">
        <v>0</v>
      </c>
      <c r="F407" s="305">
        <v>0</v>
      </c>
      <c r="G407" s="305">
        <v>4</v>
      </c>
      <c r="H407" s="305">
        <v>0</v>
      </c>
      <c r="I407" s="305">
        <v>0</v>
      </c>
      <c r="J407" s="305">
        <v>0</v>
      </c>
      <c r="K407" s="305">
        <v>24</v>
      </c>
      <c r="L407" s="305">
        <v>0</v>
      </c>
      <c r="M407" s="305">
        <v>0</v>
      </c>
      <c r="N407" s="305">
        <v>0</v>
      </c>
      <c r="O407" s="305">
        <v>0</v>
      </c>
      <c r="P407" s="194">
        <v>80</v>
      </c>
    </row>
    <row r="408" spans="1:16" x14ac:dyDescent="0.15">
      <c r="A408" s="139" t="s">
        <v>617</v>
      </c>
      <c r="B408" s="194">
        <f t="shared" si="51"/>
        <v>31</v>
      </c>
      <c r="C408" s="305">
        <v>0</v>
      </c>
      <c r="D408" s="305">
        <v>0</v>
      </c>
      <c r="E408" s="305">
        <v>0</v>
      </c>
      <c r="F408" s="305">
        <v>25</v>
      </c>
      <c r="G408" s="305">
        <v>6</v>
      </c>
      <c r="H408" s="305">
        <v>0</v>
      </c>
      <c r="I408" s="305">
        <v>0</v>
      </c>
      <c r="J408" s="305">
        <v>0</v>
      </c>
      <c r="K408" s="305">
        <v>0</v>
      </c>
      <c r="L408" s="305">
        <v>0</v>
      </c>
      <c r="M408" s="305">
        <v>0</v>
      </c>
      <c r="N408" s="305">
        <v>0</v>
      </c>
      <c r="O408" s="305">
        <v>0</v>
      </c>
      <c r="P408" s="194">
        <v>323</v>
      </c>
    </row>
    <row r="409" spans="1:16" ht="22.5" x14ac:dyDescent="0.15">
      <c r="A409" s="141" t="s">
        <v>264</v>
      </c>
      <c r="B409" s="194"/>
      <c r="C409" s="305"/>
      <c r="D409" s="305"/>
      <c r="E409" s="305"/>
      <c r="F409" s="305"/>
      <c r="G409" s="305"/>
      <c r="H409" s="305"/>
      <c r="I409" s="305"/>
      <c r="J409" s="305"/>
      <c r="K409" s="305"/>
      <c r="L409" s="305"/>
      <c r="M409" s="305"/>
      <c r="N409" s="305"/>
      <c r="O409" s="305"/>
      <c r="P409" s="194"/>
    </row>
    <row r="410" spans="1:16" x14ac:dyDescent="0.15">
      <c r="A410" s="47" t="s">
        <v>265</v>
      </c>
      <c r="B410" s="194">
        <f t="shared" ref="B410:B411" si="52">SUM(C410:O410)</f>
        <v>15</v>
      </c>
      <c r="C410" s="305">
        <v>0</v>
      </c>
      <c r="D410" s="305">
        <v>0</v>
      </c>
      <c r="E410" s="305">
        <v>2</v>
      </c>
      <c r="F410" s="305">
        <v>0</v>
      </c>
      <c r="G410" s="305">
        <v>9</v>
      </c>
      <c r="H410" s="305">
        <v>0</v>
      </c>
      <c r="I410" s="305">
        <v>3</v>
      </c>
      <c r="J410" s="305">
        <v>0</v>
      </c>
      <c r="K410" s="305">
        <v>0</v>
      </c>
      <c r="L410" s="305">
        <v>0</v>
      </c>
      <c r="M410" s="305">
        <v>1</v>
      </c>
      <c r="N410" s="305">
        <v>0</v>
      </c>
      <c r="O410" s="305">
        <v>0</v>
      </c>
      <c r="P410" s="194">
        <v>159</v>
      </c>
    </row>
    <row r="411" spans="1:16" x14ac:dyDescent="0.15">
      <c r="A411" s="47" t="s">
        <v>253</v>
      </c>
      <c r="B411" s="194">
        <f t="shared" si="52"/>
        <v>1150</v>
      </c>
      <c r="C411" s="305">
        <v>0</v>
      </c>
      <c r="D411" s="305">
        <v>0</v>
      </c>
      <c r="E411" s="305">
        <v>100</v>
      </c>
      <c r="F411" s="305">
        <v>0</v>
      </c>
      <c r="G411" s="305">
        <v>627</v>
      </c>
      <c r="H411" s="305">
        <v>0</v>
      </c>
      <c r="I411" s="305">
        <v>327</v>
      </c>
      <c r="J411" s="305">
        <v>0</v>
      </c>
      <c r="K411" s="305">
        <v>0</v>
      </c>
      <c r="L411" s="305">
        <v>0</v>
      </c>
      <c r="M411" s="305">
        <v>96</v>
      </c>
      <c r="N411" s="305">
        <v>0</v>
      </c>
      <c r="O411" s="305">
        <v>0</v>
      </c>
      <c r="P411" s="194">
        <v>10841</v>
      </c>
    </row>
    <row r="412" spans="1:16" x14ac:dyDescent="0.15">
      <c r="A412" s="46" t="s">
        <v>266</v>
      </c>
      <c r="B412" s="194"/>
      <c r="C412" s="305"/>
      <c r="D412" s="305"/>
      <c r="E412" s="305"/>
      <c r="F412" s="305"/>
      <c r="G412" s="305"/>
      <c r="H412" s="305"/>
      <c r="I412" s="305"/>
      <c r="J412" s="305"/>
      <c r="K412" s="305"/>
      <c r="L412" s="305"/>
      <c r="M412" s="305"/>
      <c r="N412" s="305"/>
      <c r="O412" s="305"/>
      <c r="P412" s="194"/>
    </row>
    <row r="413" spans="1:16" x14ac:dyDescent="0.15">
      <c r="A413" s="46" t="s">
        <v>267</v>
      </c>
      <c r="B413" s="194"/>
      <c r="C413" s="305"/>
      <c r="D413" s="305"/>
      <c r="E413" s="305"/>
      <c r="F413" s="305"/>
      <c r="G413" s="305"/>
      <c r="H413" s="305"/>
      <c r="I413" s="305"/>
      <c r="J413" s="305"/>
      <c r="K413" s="305"/>
      <c r="L413" s="305"/>
      <c r="M413" s="305"/>
      <c r="N413" s="305"/>
      <c r="O413" s="305"/>
      <c r="P413" s="194"/>
    </row>
    <row r="414" spans="1:16" x14ac:dyDescent="0.15">
      <c r="A414" s="47" t="s">
        <v>252</v>
      </c>
      <c r="B414" s="194">
        <f t="shared" ref="B414:B415" si="53">SUM(C414:O414)</f>
        <v>135</v>
      </c>
      <c r="C414" s="305">
        <v>4</v>
      </c>
      <c r="D414" s="305">
        <v>14</v>
      </c>
      <c r="E414" s="305">
        <v>8</v>
      </c>
      <c r="F414" s="305">
        <v>15</v>
      </c>
      <c r="G414" s="305">
        <v>20</v>
      </c>
      <c r="H414" s="305">
        <v>7</v>
      </c>
      <c r="I414" s="305">
        <v>20</v>
      </c>
      <c r="J414" s="305">
        <v>6</v>
      </c>
      <c r="K414" s="305">
        <v>5</v>
      </c>
      <c r="L414" s="305">
        <v>9</v>
      </c>
      <c r="M414" s="305">
        <v>9</v>
      </c>
      <c r="N414" s="305">
        <v>11</v>
      </c>
      <c r="O414" s="305">
        <v>7</v>
      </c>
      <c r="P414" s="194">
        <v>1470</v>
      </c>
    </row>
    <row r="415" spans="1:16" x14ac:dyDescent="0.15">
      <c r="A415" s="138" t="s">
        <v>253</v>
      </c>
      <c r="B415" s="194">
        <f t="shared" si="53"/>
        <v>10386</v>
      </c>
      <c r="C415" s="305">
        <v>336</v>
      </c>
      <c r="D415" s="305">
        <v>955</v>
      </c>
      <c r="E415" s="305">
        <v>567</v>
      </c>
      <c r="F415" s="305">
        <v>1195</v>
      </c>
      <c r="G415" s="305">
        <v>1803</v>
      </c>
      <c r="H415" s="305">
        <v>376</v>
      </c>
      <c r="I415" s="305">
        <v>1570</v>
      </c>
      <c r="J415" s="305">
        <v>345</v>
      </c>
      <c r="K415" s="305">
        <v>531</v>
      </c>
      <c r="L415" s="305">
        <v>662</v>
      </c>
      <c r="M415" s="305">
        <v>729</v>
      </c>
      <c r="N415" s="305">
        <v>849</v>
      </c>
      <c r="O415" s="305">
        <v>468</v>
      </c>
      <c r="P415" s="194">
        <v>116185</v>
      </c>
    </row>
    <row r="416" spans="1:16" x14ac:dyDescent="0.15">
      <c r="A416" s="46" t="s">
        <v>268</v>
      </c>
      <c r="B416" s="194"/>
      <c r="C416" s="305"/>
      <c r="D416" s="305"/>
      <c r="E416" s="305"/>
      <c r="F416" s="305"/>
      <c r="G416" s="305"/>
      <c r="H416" s="305"/>
      <c r="I416" s="305"/>
      <c r="J416" s="305"/>
      <c r="K416" s="305"/>
      <c r="L416" s="305"/>
      <c r="M416" s="305"/>
      <c r="N416" s="305"/>
      <c r="O416" s="305"/>
      <c r="P416" s="194"/>
    </row>
    <row r="417" spans="1:16" x14ac:dyDescent="0.15">
      <c r="A417" s="47" t="s">
        <v>269</v>
      </c>
      <c r="B417" s="194">
        <f t="shared" ref="B417:B418" si="54">SUM(C417:O417)</f>
        <v>139</v>
      </c>
      <c r="C417" s="305">
        <v>7</v>
      </c>
      <c r="D417" s="305">
        <v>7</v>
      </c>
      <c r="E417" s="305">
        <v>6</v>
      </c>
      <c r="F417" s="305">
        <v>25</v>
      </c>
      <c r="G417" s="305">
        <v>19</v>
      </c>
      <c r="H417" s="305">
        <v>5</v>
      </c>
      <c r="I417" s="305">
        <v>20</v>
      </c>
      <c r="J417" s="305">
        <v>6</v>
      </c>
      <c r="K417" s="305">
        <v>2</v>
      </c>
      <c r="L417" s="305">
        <v>9</v>
      </c>
      <c r="M417" s="305">
        <v>13</v>
      </c>
      <c r="N417" s="305">
        <v>11</v>
      </c>
      <c r="O417" s="305">
        <v>9</v>
      </c>
      <c r="P417" s="194">
        <v>1505</v>
      </c>
    </row>
    <row r="418" spans="1:16" x14ac:dyDescent="0.15">
      <c r="A418" s="47" t="s">
        <v>274</v>
      </c>
      <c r="B418" s="194">
        <f t="shared" si="54"/>
        <v>5044</v>
      </c>
      <c r="C418" s="305">
        <v>312</v>
      </c>
      <c r="D418" s="305">
        <v>290</v>
      </c>
      <c r="E418" s="305">
        <v>304</v>
      </c>
      <c r="F418" s="305">
        <v>1164</v>
      </c>
      <c r="G418" s="305">
        <v>666</v>
      </c>
      <c r="H418" s="305">
        <v>233</v>
      </c>
      <c r="I418" s="305">
        <v>763</v>
      </c>
      <c r="J418" s="305">
        <v>126</v>
      </c>
      <c r="K418" s="305">
        <v>36</v>
      </c>
      <c r="L418" s="305">
        <v>283</v>
      </c>
      <c r="M418" s="305">
        <v>305</v>
      </c>
      <c r="N418" s="305">
        <v>367</v>
      </c>
      <c r="O418" s="305">
        <v>195</v>
      </c>
      <c r="P418" s="194">
        <v>53239</v>
      </c>
    </row>
    <row r="419" spans="1:16" x14ac:dyDescent="0.15">
      <c r="A419" s="46" t="s">
        <v>275</v>
      </c>
      <c r="B419" s="194"/>
      <c r="C419" s="305"/>
      <c r="D419" s="305"/>
      <c r="E419" s="305"/>
      <c r="F419" s="305"/>
      <c r="G419" s="305"/>
      <c r="H419" s="305"/>
      <c r="I419" s="305"/>
      <c r="J419" s="305"/>
      <c r="K419" s="305"/>
      <c r="L419" s="305"/>
      <c r="M419" s="305"/>
      <c r="N419" s="305"/>
      <c r="O419" s="305"/>
      <c r="P419" s="194"/>
    </row>
    <row r="420" spans="1:16" x14ac:dyDescent="0.15">
      <c r="A420" s="47" t="s">
        <v>269</v>
      </c>
      <c r="B420" s="194">
        <f t="shared" ref="B420:B421" si="55">SUM(C420:O420)</f>
        <v>106</v>
      </c>
      <c r="C420" s="305">
        <v>3</v>
      </c>
      <c r="D420" s="305">
        <v>1</v>
      </c>
      <c r="E420" s="305">
        <v>6</v>
      </c>
      <c r="F420" s="305">
        <v>15</v>
      </c>
      <c r="G420" s="305">
        <v>13</v>
      </c>
      <c r="H420" s="305">
        <v>13</v>
      </c>
      <c r="I420" s="305">
        <v>10</v>
      </c>
      <c r="J420" s="305">
        <v>10</v>
      </c>
      <c r="K420" s="305">
        <v>1</v>
      </c>
      <c r="L420" s="305">
        <v>8</v>
      </c>
      <c r="M420" s="305">
        <v>3</v>
      </c>
      <c r="N420" s="305">
        <v>13</v>
      </c>
      <c r="O420" s="305">
        <v>10</v>
      </c>
      <c r="P420" s="194">
        <v>1065</v>
      </c>
    </row>
    <row r="421" spans="1:16" x14ac:dyDescent="0.15">
      <c r="A421" s="48" t="s">
        <v>257</v>
      </c>
      <c r="B421" s="195">
        <f t="shared" si="55"/>
        <v>476</v>
      </c>
      <c r="C421" s="225">
        <v>13</v>
      </c>
      <c r="D421" s="225">
        <v>2</v>
      </c>
      <c r="E421" s="225">
        <v>16</v>
      </c>
      <c r="F421" s="225">
        <v>66</v>
      </c>
      <c r="G421" s="225">
        <v>70</v>
      </c>
      <c r="H421" s="225">
        <v>29</v>
      </c>
      <c r="I421" s="225">
        <v>95</v>
      </c>
      <c r="J421" s="225">
        <v>28</v>
      </c>
      <c r="K421" s="225">
        <v>20</v>
      </c>
      <c r="L421" s="225">
        <v>22</v>
      </c>
      <c r="M421" s="225">
        <v>47</v>
      </c>
      <c r="N421" s="225">
        <v>33</v>
      </c>
      <c r="O421" s="225">
        <v>35</v>
      </c>
      <c r="P421" s="195">
        <v>6637</v>
      </c>
    </row>
    <row r="422" spans="1:16" x14ac:dyDescent="0.2">
      <c r="A422" s="92" t="s">
        <v>270</v>
      </c>
    </row>
    <row r="423" spans="1:16" ht="22.5" x14ac:dyDescent="0.2">
      <c r="A423" s="132" t="s">
        <v>271</v>
      </c>
    </row>
    <row r="424" spans="1:16" ht="33.75" x14ac:dyDescent="0.15">
      <c r="A424" s="181" t="s">
        <v>272</v>
      </c>
      <c r="B424" s="4"/>
      <c r="C424" s="4"/>
      <c r="D424" s="4"/>
      <c r="E424" s="4"/>
      <c r="F424" s="4"/>
      <c r="G424" s="4"/>
      <c r="H424" s="4"/>
      <c r="I424" s="4"/>
      <c r="J424" s="4"/>
      <c r="K424" s="4"/>
      <c r="L424" s="4"/>
      <c r="M424" s="4"/>
      <c r="N424" s="4"/>
      <c r="O424" s="4"/>
      <c r="P424" s="4"/>
    </row>
    <row r="425" spans="1:16" x14ac:dyDescent="0.2">
      <c r="A425" s="92" t="s">
        <v>273</v>
      </c>
    </row>
    <row r="426" spans="1:16" x14ac:dyDescent="0.15">
      <c r="A426" s="94" t="s">
        <v>421</v>
      </c>
      <c r="B426" s="23"/>
      <c r="C426" s="23"/>
      <c r="D426" s="23"/>
      <c r="E426" s="23"/>
      <c r="F426" s="23"/>
      <c r="G426" s="23"/>
      <c r="H426" s="23"/>
      <c r="I426" s="23"/>
      <c r="J426" s="23"/>
      <c r="K426" s="23"/>
      <c r="L426" s="23"/>
      <c r="M426" s="23"/>
      <c r="N426" s="23"/>
      <c r="O426" s="23"/>
      <c r="P426" s="23"/>
    </row>
    <row r="427" spans="1:16" ht="22.5" x14ac:dyDescent="0.15">
      <c r="A427" s="132" t="s">
        <v>702</v>
      </c>
      <c r="B427" s="4"/>
      <c r="C427" s="4"/>
      <c r="D427" s="4"/>
      <c r="E427" s="4"/>
      <c r="F427" s="4"/>
      <c r="G427" s="4"/>
      <c r="H427" s="4"/>
      <c r="I427" s="4"/>
      <c r="J427" s="4"/>
      <c r="K427" s="4"/>
      <c r="L427" s="4"/>
      <c r="M427" s="4"/>
      <c r="N427" s="4"/>
      <c r="O427" s="4"/>
      <c r="P427" s="4"/>
    </row>
    <row r="428" spans="1:16" ht="33.75" x14ac:dyDescent="0.15">
      <c r="A428" s="132" t="s">
        <v>703</v>
      </c>
      <c r="B428" s="4"/>
      <c r="C428" s="4"/>
      <c r="D428" s="4"/>
      <c r="E428" s="4"/>
      <c r="F428" s="4"/>
      <c r="G428" s="4"/>
      <c r="H428" s="4"/>
      <c r="I428" s="4"/>
      <c r="J428" s="4"/>
      <c r="K428" s="4"/>
      <c r="L428" s="4"/>
      <c r="M428" s="4"/>
      <c r="N428" s="4"/>
      <c r="O428" s="4"/>
      <c r="P428" s="4"/>
    </row>
    <row r="429" spans="1:16" x14ac:dyDescent="0.15">
      <c r="A429" s="319" t="s">
        <v>704</v>
      </c>
      <c r="B429" s="4"/>
      <c r="C429" s="4"/>
      <c r="D429" s="4"/>
      <c r="E429" s="4"/>
      <c r="F429" s="4"/>
      <c r="G429" s="4"/>
      <c r="H429" s="4"/>
      <c r="I429" s="4"/>
      <c r="J429" s="4"/>
      <c r="K429" s="4"/>
      <c r="L429" s="4"/>
      <c r="M429" s="4"/>
      <c r="N429" s="4"/>
      <c r="O429" s="4"/>
      <c r="P429" s="4"/>
    </row>
    <row r="430" spans="1:16" x14ac:dyDescent="0.15">
      <c r="A430" s="94" t="s">
        <v>618</v>
      </c>
      <c r="B430" s="23"/>
      <c r="C430" s="23"/>
      <c r="D430" s="23"/>
      <c r="E430" s="23"/>
      <c r="F430" s="23"/>
      <c r="G430" s="23"/>
      <c r="H430" s="23"/>
      <c r="I430" s="23"/>
      <c r="J430" s="23"/>
      <c r="K430" s="23"/>
      <c r="L430" s="23"/>
      <c r="M430" s="23"/>
      <c r="N430" s="23"/>
      <c r="O430" s="23"/>
      <c r="P430" s="23"/>
    </row>
    <row r="431" spans="1:16" x14ac:dyDescent="0.15">
      <c r="A431" s="319"/>
      <c r="B431" s="4"/>
      <c r="C431" s="4"/>
      <c r="D431" s="4"/>
      <c r="E431" s="4"/>
      <c r="F431" s="4"/>
      <c r="G431" s="4"/>
      <c r="H431" s="4"/>
      <c r="I431" s="4"/>
      <c r="J431" s="4"/>
      <c r="K431" s="4"/>
      <c r="L431" s="4"/>
      <c r="M431" s="4"/>
      <c r="N431" s="4"/>
      <c r="O431" s="4"/>
      <c r="P431" s="4"/>
    </row>
    <row r="432" spans="1:16" x14ac:dyDescent="0.15">
      <c r="A432" s="96" t="s">
        <v>420</v>
      </c>
      <c r="B432" s="4"/>
      <c r="C432" s="4"/>
      <c r="D432" s="4"/>
      <c r="E432" s="4"/>
      <c r="F432" s="4"/>
      <c r="G432" s="4"/>
      <c r="H432" s="4"/>
      <c r="I432" s="4"/>
      <c r="J432" s="4"/>
      <c r="K432" s="4"/>
      <c r="L432" s="4"/>
      <c r="M432" s="4"/>
      <c r="N432" s="4"/>
      <c r="O432" s="4"/>
      <c r="P432" s="4"/>
    </row>
    <row r="433" spans="1:16" x14ac:dyDescent="0.2">
      <c r="A433" s="45"/>
    </row>
    <row r="434" spans="1:16" ht="15.75" x14ac:dyDescent="0.2">
      <c r="A434" s="163" t="s">
        <v>335</v>
      </c>
    </row>
    <row r="435" spans="1:16" ht="12.75" x14ac:dyDescent="0.2">
      <c r="A435" s="112" t="s">
        <v>327</v>
      </c>
      <c r="B435" s="111"/>
      <c r="C435" s="111"/>
      <c r="D435" s="111"/>
      <c r="E435" s="111"/>
      <c r="F435" s="111"/>
      <c r="G435" s="111"/>
      <c r="H435" s="111"/>
      <c r="I435" s="111"/>
      <c r="J435" s="111"/>
      <c r="K435" s="111"/>
      <c r="L435" s="111"/>
      <c r="M435" s="111"/>
      <c r="N435" s="111"/>
      <c r="O435" s="111"/>
      <c r="P435" s="111"/>
    </row>
    <row r="436" spans="1:16" x14ac:dyDescent="0.2">
      <c r="A436" s="91" t="s">
        <v>522</v>
      </c>
    </row>
    <row r="437" spans="1:16" x14ac:dyDescent="0.2">
      <c r="A437" s="164" t="s">
        <v>523</v>
      </c>
    </row>
    <row r="438" spans="1:16" ht="24.75" x14ac:dyDescent="0.15">
      <c r="A438" s="199"/>
      <c r="B438" s="193" t="s">
        <v>578</v>
      </c>
      <c r="C438" s="200" t="s">
        <v>579</v>
      </c>
      <c r="D438" s="200" t="s">
        <v>580</v>
      </c>
      <c r="E438" s="200" t="s">
        <v>581</v>
      </c>
      <c r="F438" s="200" t="s">
        <v>582</v>
      </c>
      <c r="G438" s="200" t="s">
        <v>583</v>
      </c>
      <c r="H438" s="200" t="s">
        <v>584</v>
      </c>
      <c r="I438" s="200" t="s">
        <v>585</v>
      </c>
      <c r="J438" s="200" t="s">
        <v>586</v>
      </c>
      <c r="K438" s="200" t="s">
        <v>587</v>
      </c>
      <c r="L438" s="200" t="s">
        <v>588</v>
      </c>
      <c r="M438" s="200" t="s">
        <v>589</v>
      </c>
      <c r="N438" s="200" t="s">
        <v>590</v>
      </c>
      <c r="O438" s="200" t="s">
        <v>591</v>
      </c>
      <c r="P438" s="193" t="s">
        <v>592</v>
      </c>
    </row>
    <row r="439" spans="1:16" x14ac:dyDescent="0.15">
      <c r="A439" s="106" t="s">
        <v>276</v>
      </c>
      <c r="B439" s="215"/>
      <c r="C439" s="216"/>
      <c r="D439" s="216"/>
      <c r="E439" s="216"/>
      <c r="F439" s="216"/>
      <c r="G439" s="216"/>
      <c r="H439" s="216"/>
      <c r="I439" s="216"/>
      <c r="J439" s="216"/>
      <c r="K439" s="216"/>
      <c r="L439" s="216"/>
      <c r="M439" s="216"/>
      <c r="N439" s="216"/>
      <c r="O439" s="216"/>
      <c r="P439" s="215"/>
    </row>
    <row r="440" spans="1:16" x14ac:dyDescent="0.15">
      <c r="A440" s="107" t="s">
        <v>277</v>
      </c>
      <c r="B440" s="203">
        <f t="shared" ref="B440:O440" si="56">B453*1000/SUM(B82:B84)</f>
        <v>1.4374608716190245</v>
      </c>
      <c r="C440" s="204">
        <f t="shared" si="56"/>
        <v>1.5085484411666108</v>
      </c>
      <c r="D440" s="204">
        <f t="shared" si="56"/>
        <v>1.3630921315199704</v>
      </c>
      <c r="E440" s="204">
        <f t="shared" si="56"/>
        <v>1.9014273269449842</v>
      </c>
      <c r="F440" s="204">
        <f t="shared" si="56"/>
        <v>0.7213033204825271</v>
      </c>
      <c r="G440" s="204">
        <f t="shared" si="56"/>
        <v>1.2247531911155558</v>
      </c>
      <c r="H440" s="204">
        <f t="shared" si="56"/>
        <v>2.0258781820155076</v>
      </c>
      <c r="I440" s="204">
        <f t="shared" si="56"/>
        <v>0.92230595989041519</v>
      </c>
      <c r="J440" s="204">
        <f t="shared" si="56"/>
        <v>1.3384445455136118</v>
      </c>
      <c r="K440" s="204">
        <f t="shared" si="56"/>
        <v>12.425981038873378</v>
      </c>
      <c r="L440" s="204">
        <f t="shared" si="56"/>
        <v>2.7978410984998812</v>
      </c>
      <c r="M440" s="204">
        <f t="shared" si="56"/>
        <v>1.9600619662963803</v>
      </c>
      <c r="N440" s="204">
        <f t="shared" si="56"/>
        <v>1.1671791590385288</v>
      </c>
      <c r="O440" s="204">
        <f t="shared" si="56"/>
        <v>1.1722363155147308</v>
      </c>
      <c r="P440" s="203">
        <v>1.1508232969176375</v>
      </c>
    </row>
    <row r="441" spans="1:16" x14ac:dyDescent="0.15">
      <c r="A441" s="107" t="s">
        <v>278</v>
      </c>
      <c r="B441" s="203">
        <f t="shared" ref="B441:O441" si="57">B454*1000/SUM(B82:B84)</f>
        <v>1.0472035403144035</v>
      </c>
      <c r="C441" s="204">
        <f t="shared" si="57"/>
        <v>1.9656843324292201</v>
      </c>
      <c r="D441" s="204">
        <f t="shared" si="57"/>
        <v>0.99468885273078933</v>
      </c>
      <c r="E441" s="204">
        <f t="shared" si="57"/>
        <v>0.50257991020572268</v>
      </c>
      <c r="F441" s="204">
        <f t="shared" si="57"/>
        <v>0.85810222609128217</v>
      </c>
      <c r="G441" s="204">
        <f t="shared" si="57"/>
        <v>0.89702613032049683</v>
      </c>
      <c r="H441" s="204">
        <f t="shared" si="57"/>
        <v>2.2670541560649728</v>
      </c>
      <c r="I441" s="204">
        <f t="shared" si="57"/>
        <v>1.0178513975957648</v>
      </c>
      <c r="J441" s="204">
        <f t="shared" si="57"/>
        <v>0.51978428951984923</v>
      </c>
      <c r="K441" s="204">
        <f t="shared" si="57"/>
        <v>4.540852330254963</v>
      </c>
      <c r="L441" s="204">
        <f t="shared" si="57"/>
        <v>2.4803555837764901</v>
      </c>
      <c r="M441" s="204">
        <f t="shared" si="57"/>
        <v>0.48175017002947179</v>
      </c>
      <c r="N441" s="204">
        <f t="shared" si="57"/>
        <v>0.728746378485985</v>
      </c>
      <c r="O441" s="204">
        <f t="shared" si="57"/>
        <v>1.3462401435989486</v>
      </c>
      <c r="P441" s="203">
        <v>1.0462128966111675</v>
      </c>
    </row>
    <row r="442" spans="1:16" x14ac:dyDescent="0.15">
      <c r="A442" s="107" t="s">
        <v>279</v>
      </c>
      <c r="B442" s="203">
        <f t="shared" ref="B442:O442" si="58">B455*1000/SUM(B82:B84)</f>
        <v>1.9935189128165904</v>
      </c>
      <c r="C442" s="204">
        <f t="shared" si="58"/>
        <v>0.54856306951513123</v>
      </c>
      <c r="D442" s="204">
        <f t="shared" si="58"/>
        <v>1.2709913118226752</v>
      </c>
      <c r="E442" s="204">
        <f t="shared" si="58"/>
        <v>2.8982108155196675</v>
      </c>
      <c r="F442" s="204">
        <f t="shared" si="58"/>
        <v>1.4488247730381794</v>
      </c>
      <c r="G442" s="204">
        <f t="shared" si="58"/>
        <v>1.5845772320915743</v>
      </c>
      <c r="H442" s="204">
        <f t="shared" si="58"/>
        <v>1.8208786040734621</v>
      </c>
      <c r="I442" s="204">
        <f t="shared" si="58"/>
        <v>1.1582446938158704</v>
      </c>
      <c r="J442" s="204">
        <f t="shared" si="58"/>
        <v>2.9497758430251446</v>
      </c>
      <c r="K442" s="204">
        <f t="shared" si="58"/>
        <v>16.629337587825606</v>
      </c>
      <c r="L442" s="204">
        <f t="shared" si="58"/>
        <v>0.84332089848400671</v>
      </c>
      <c r="M442" s="204">
        <f t="shared" si="58"/>
        <v>1.5255422050933274</v>
      </c>
      <c r="N442" s="204">
        <f t="shared" si="58"/>
        <v>4.425801176658787</v>
      </c>
      <c r="O442" s="204">
        <f t="shared" si="58"/>
        <v>3.9929299497220518</v>
      </c>
      <c r="P442" s="203">
        <v>2.1132970562952775</v>
      </c>
    </row>
    <row r="443" spans="1:16" x14ac:dyDescent="0.15">
      <c r="A443" s="108" t="s">
        <v>280</v>
      </c>
      <c r="B443" s="213">
        <f t="shared" ref="B443:O443" si="59">B415*1000/SUM(B82:B84)</f>
        <v>4.0613353135569064</v>
      </c>
      <c r="C443" s="214">
        <f t="shared" si="59"/>
        <v>5.119921982141225</v>
      </c>
      <c r="D443" s="214">
        <f t="shared" si="59"/>
        <v>5.8637521873944678</v>
      </c>
      <c r="E443" s="214">
        <f t="shared" si="59"/>
        <v>4.7493801514440799</v>
      </c>
      <c r="F443" s="214">
        <f t="shared" si="59"/>
        <v>3.7153339136923269</v>
      </c>
      <c r="G443" s="214">
        <f t="shared" si="59"/>
        <v>3.0458344876984098</v>
      </c>
      <c r="H443" s="214">
        <f t="shared" si="59"/>
        <v>4.5341083121299457</v>
      </c>
      <c r="I443" s="214">
        <f t="shared" si="59"/>
        <v>3.0613538203550781</v>
      </c>
      <c r="J443" s="214">
        <f t="shared" si="59"/>
        <v>4.4831394971086995</v>
      </c>
      <c r="K443" s="214">
        <f t="shared" si="59"/>
        <v>16.291841806522871</v>
      </c>
      <c r="L443" s="214">
        <f t="shared" si="59"/>
        <v>6.5679815858401458</v>
      </c>
      <c r="M443" s="214">
        <f t="shared" si="59"/>
        <v>3.4430968034459308</v>
      </c>
      <c r="N443" s="214">
        <f t="shared" si="59"/>
        <v>5.0301274417447255</v>
      </c>
      <c r="O443" s="214">
        <f t="shared" si="59"/>
        <v>4.2859890286007341</v>
      </c>
      <c r="P443" s="213">
        <v>4.2172655654431699</v>
      </c>
    </row>
    <row r="444" spans="1:16" x14ac:dyDescent="0.2">
      <c r="A444" s="96" t="s">
        <v>258</v>
      </c>
    </row>
    <row r="445" spans="1:16" x14ac:dyDescent="0.2">
      <c r="A445" s="30"/>
    </row>
    <row r="446" spans="1:16" ht="15.75" x14ac:dyDescent="0.2">
      <c r="A446" s="90" t="s">
        <v>336</v>
      </c>
    </row>
    <row r="447" spans="1:16" ht="12.75" x14ac:dyDescent="0.2">
      <c r="A447" s="110" t="s">
        <v>328</v>
      </c>
      <c r="B447" s="111"/>
      <c r="C447" s="111"/>
      <c r="D447" s="111"/>
      <c r="E447" s="111"/>
      <c r="F447" s="111"/>
      <c r="G447" s="111"/>
      <c r="H447" s="111"/>
      <c r="I447" s="111"/>
      <c r="J447" s="111"/>
      <c r="K447" s="111"/>
      <c r="L447" s="111"/>
      <c r="M447" s="111"/>
      <c r="N447" s="111"/>
      <c r="O447" s="111"/>
      <c r="P447" s="111"/>
    </row>
    <row r="448" spans="1:16" x14ac:dyDescent="0.2">
      <c r="A448" s="91" t="s">
        <v>524</v>
      </c>
    </row>
    <row r="449" spans="1:16" x14ac:dyDescent="0.2">
      <c r="A449" s="164" t="s">
        <v>369</v>
      </c>
    </row>
    <row r="450" spans="1:16" ht="24.75" x14ac:dyDescent="0.15">
      <c r="A450" s="199"/>
      <c r="B450" s="193" t="s">
        <v>578</v>
      </c>
      <c r="C450" s="200" t="s">
        <v>579</v>
      </c>
      <c r="D450" s="200" t="s">
        <v>580</v>
      </c>
      <c r="E450" s="200" t="s">
        <v>581</v>
      </c>
      <c r="F450" s="200" t="s">
        <v>582</v>
      </c>
      <c r="G450" s="200" t="s">
        <v>583</v>
      </c>
      <c r="H450" s="200" t="s">
        <v>584</v>
      </c>
      <c r="I450" s="200" t="s">
        <v>585</v>
      </c>
      <c r="J450" s="200" t="s">
        <v>586</v>
      </c>
      <c r="K450" s="200" t="s">
        <v>587</v>
      </c>
      <c r="L450" s="200" t="s">
        <v>588</v>
      </c>
      <c r="M450" s="200" t="s">
        <v>589</v>
      </c>
      <c r="N450" s="200" t="s">
        <v>590</v>
      </c>
      <c r="O450" s="200" t="s">
        <v>591</v>
      </c>
      <c r="P450" s="193" t="s">
        <v>592</v>
      </c>
    </row>
    <row r="451" spans="1:16" x14ac:dyDescent="0.2">
      <c r="A451" s="41" t="s">
        <v>434</v>
      </c>
      <c r="B451" s="211">
        <f t="shared" ref="B451:B452" si="60">SUM(C451:O451)</f>
        <v>243</v>
      </c>
      <c r="C451" s="212">
        <v>0</v>
      </c>
      <c r="D451" s="223">
        <v>4</v>
      </c>
      <c r="E451" s="223">
        <v>12</v>
      </c>
      <c r="F451" s="223">
        <v>13</v>
      </c>
      <c r="G451" s="223">
        <v>35</v>
      </c>
      <c r="H451" s="223">
        <v>6</v>
      </c>
      <c r="I451" s="223">
        <v>46</v>
      </c>
      <c r="J451" s="223">
        <v>18</v>
      </c>
      <c r="K451" s="223">
        <v>27</v>
      </c>
      <c r="L451" s="223">
        <v>11</v>
      </c>
      <c r="M451" s="223">
        <v>39</v>
      </c>
      <c r="N451" s="223">
        <v>27</v>
      </c>
      <c r="O451" s="223">
        <v>5</v>
      </c>
      <c r="P451" s="211">
        <v>2977</v>
      </c>
    </row>
    <row r="452" spans="1:16" x14ac:dyDescent="0.2">
      <c r="A452" s="41" t="s">
        <v>260</v>
      </c>
      <c r="B452" s="194">
        <f t="shared" si="60"/>
        <v>1636</v>
      </c>
      <c r="C452" s="222">
        <v>22</v>
      </c>
      <c r="D452" s="222">
        <v>66</v>
      </c>
      <c r="E452" s="222">
        <v>19</v>
      </c>
      <c r="F452" s="222">
        <v>282</v>
      </c>
      <c r="G452" s="222">
        <v>226</v>
      </c>
      <c r="H452" s="222">
        <v>21</v>
      </c>
      <c r="I452" s="222">
        <v>326</v>
      </c>
      <c r="J452" s="222">
        <v>4</v>
      </c>
      <c r="K452" s="222">
        <v>24</v>
      </c>
      <c r="L452" s="222">
        <v>38</v>
      </c>
      <c r="M452" s="222">
        <v>149</v>
      </c>
      <c r="N452" s="222">
        <v>408</v>
      </c>
      <c r="O452" s="222">
        <v>51</v>
      </c>
      <c r="P452" s="194">
        <v>22226</v>
      </c>
    </row>
    <row r="453" spans="1:16" x14ac:dyDescent="0.2">
      <c r="A453" s="98" t="s">
        <v>281</v>
      </c>
      <c r="B453" s="194">
        <f t="shared" ref="B453:B456" si="61">SUM(C453:O453)</f>
        <v>3676</v>
      </c>
      <c r="C453" s="222">
        <v>99</v>
      </c>
      <c r="D453" s="222">
        <v>222</v>
      </c>
      <c r="E453" s="222">
        <v>227</v>
      </c>
      <c r="F453" s="222">
        <v>232</v>
      </c>
      <c r="G453" s="222">
        <v>725</v>
      </c>
      <c r="H453" s="222">
        <v>168</v>
      </c>
      <c r="I453" s="222">
        <v>473</v>
      </c>
      <c r="J453" s="222">
        <v>103</v>
      </c>
      <c r="K453" s="222">
        <v>405</v>
      </c>
      <c r="L453" s="222">
        <v>282</v>
      </c>
      <c r="M453" s="222">
        <v>415</v>
      </c>
      <c r="N453" s="222">
        <v>197</v>
      </c>
      <c r="O453" s="222">
        <v>128</v>
      </c>
      <c r="P453" s="194">
        <v>31705</v>
      </c>
    </row>
    <row r="454" spans="1:16" x14ac:dyDescent="0.2">
      <c r="A454" s="98" t="s">
        <v>282</v>
      </c>
      <c r="B454" s="194">
        <f t="shared" si="61"/>
        <v>2678</v>
      </c>
      <c r="C454" s="222">
        <v>129</v>
      </c>
      <c r="D454" s="222">
        <v>162</v>
      </c>
      <c r="E454" s="222">
        <v>60</v>
      </c>
      <c r="F454" s="222">
        <v>276</v>
      </c>
      <c r="G454" s="222">
        <v>531</v>
      </c>
      <c r="H454" s="222">
        <v>188</v>
      </c>
      <c r="I454" s="222">
        <v>522</v>
      </c>
      <c r="J454" s="222">
        <v>40</v>
      </c>
      <c r="K454" s="222">
        <v>148</v>
      </c>
      <c r="L454" s="222">
        <v>250</v>
      </c>
      <c r="M454" s="222">
        <v>102</v>
      </c>
      <c r="N454" s="222">
        <v>123</v>
      </c>
      <c r="O454" s="222">
        <v>147</v>
      </c>
      <c r="P454" s="194">
        <v>28823</v>
      </c>
    </row>
    <row r="455" spans="1:16" x14ac:dyDescent="0.2">
      <c r="A455" s="281" t="s">
        <v>623</v>
      </c>
      <c r="B455" s="194">
        <f t="shared" si="61"/>
        <v>5098</v>
      </c>
      <c r="C455" s="222">
        <v>36</v>
      </c>
      <c r="D455" s="222">
        <v>207</v>
      </c>
      <c r="E455" s="222">
        <v>346</v>
      </c>
      <c r="F455" s="222">
        <v>466</v>
      </c>
      <c r="G455" s="222">
        <v>938</v>
      </c>
      <c r="H455" s="222">
        <v>151</v>
      </c>
      <c r="I455" s="222">
        <v>594</v>
      </c>
      <c r="J455" s="222">
        <v>227</v>
      </c>
      <c r="K455" s="222">
        <v>542</v>
      </c>
      <c r="L455" s="222">
        <v>85</v>
      </c>
      <c r="M455" s="222">
        <v>323</v>
      </c>
      <c r="N455" s="222">
        <v>747</v>
      </c>
      <c r="O455" s="222">
        <v>436</v>
      </c>
      <c r="P455" s="194">
        <v>58221</v>
      </c>
    </row>
    <row r="456" spans="1:16" x14ac:dyDescent="0.15">
      <c r="A456" s="99" t="s">
        <v>283</v>
      </c>
      <c r="B456" s="195">
        <f t="shared" si="61"/>
        <v>5655</v>
      </c>
      <c r="C456" s="225">
        <v>324</v>
      </c>
      <c r="D456" s="225">
        <v>310</v>
      </c>
      <c r="E456" s="225">
        <v>304</v>
      </c>
      <c r="F456" s="225">
        <v>1323</v>
      </c>
      <c r="G456" s="225">
        <v>724</v>
      </c>
      <c r="H456" s="225">
        <v>233</v>
      </c>
      <c r="I456" s="225">
        <v>972</v>
      </c>
      <c r="J456" s="225">
        <v>126</v>
      </c>
      <c r="K456" s="225">
        <v>36</v>
      </c>
      <c r="L456" s="225">
        <v>283</v>
      </c>
      <c r="M456" s="225">
        <v>348</v>
      </c>
      <c r="N456" s="225">
        <v>415</v>
      </c>
      <c r="O456" s="225">
        <v>257</v>
      </c>
      <c r="P456" s="195">
        <v>61928</v>
      </c>
    </row>
    <row r="457" spans="1:16" x14ac:dyDescent="0.2">
      <c r="A457" s="100" t="s">
        <v>284</v>
      </c>
    </row>
    <row r="458" spans="1:16" x14ac:dyDescent="0.2">
      <c r="A458" s="92" t="s">
        <v>285</v>
      </c>
    </row>
    <row r="459" spans="1:16" ht="22.5" x14ac:dyDescent="0.2">
      <c r="A459" s="101" t="s">
        <v>347</v>
      </c>
    </row>
    <row r="460" spans="1:16" x14ac:dyDescent="0.15">
      <c r="A460" s="96" t="s">
        <v>258</v>
      </c>
      <c r="B460" s="4"/>
      <c r="C460" s="4"/>
      <c r="D460" s="4"/>
      <c r="E460" s="4"/>
      <c r="F460" s="4"/>
      <c r="G460" s="4"/>
      <c r="H460" s="4"/>
      <c r="I460" s="4"/>
      <c r="J460" s="4"/>
      <c r="K460" s="4"/>
      <c r="L460" s="4"/>
      <c r="M460" s="4"/>
      <c r="N460" s="4"/>
      <c r="O460" s="4"/>
      <c r="P460" s="4"/>
    </row>
    <row r="462" spans="1:16" ht="15.75" x14ac:dyDescent="0.2">
      <c r="A462" s="90" t="s">
        <v>338</v>
      </c>
    </row>
    <row r="463" spans="1:16" ht="12.75" x14ac:dyDescent="0.2">
      <c r="A463" s="112" t="s">
        <v>337</v>
      </c>
      <c r="B463" s="111"/>
      <c r="C463" s="111"/>
      <c r="D463" s="111"/>
      <c r="E463" s="111"/>
      <c r="F463" s="111"/>
      <c r="G463" s="111"/>
      <c r="H463" s="111"/>
      <c r="I463" s="111"/>
      <c r="J463" s="111"/>
      <c r="K463" s="111"/>
      <c r="L463" s="111"/>
      <c r="M463" s="111"/>
      <c r="N463" s="111"/>
      <c r="O463" s="111"/>
      <c r="P463" s="111"/>
    </row>
    <row r="464" spans="1:16" x14ac:dyDescent="0.2">
      <c r="A464" s="91" t="s">
        <v>525</v>
      </c>
    </row>
    <row r="465" spans="1:16" x14ac:dyDescent="0.2">
      <c r="A465" s="164" t="s">
        <v>369</v>
      </c>
    </row>
    <row r="466" spans="1:16" ht="24.75" x14ac:dyDescent="0.15">
      <c r="A466" s="199"/>
      <c r="B466" s="193" t="s">
        <v>578</v>
      </c>
      <c r="C466" s="200" t="s">
        <v>579</v>
      </c>
      <c r="D466" s="200" t="s">
        <v>580</v>
      </c>
      <c r="E466" s="200" t="s">
        <v>581</v>
      </c>
      <c r="F466" s="200" t="s">
        <v>582</v>
      </c>
      <c r="G466" s="200" t="s">
        <v>583</v>
      </c>
      <c r="H466" s="200" t="s">
        <v>584</v>
      </c>
      <c r="I466" s="200" t="s">
        <v>585</v>
      </c>
      <c r="J466" s="200" t="s">
        <v>586</v>
      </c>
      <c r="K466" s="200" t="s">
        <v>587</v>
      </c>
      <c r="L466" s="200" t="s">
        <v>588</v>
      </c>
      <c r="M466" s="200" t="s">
        <v>589</v>
      </c>
      <c r="N466" s="200" t="s">
        <v>590</v>
      </c>
      <c r="O466" s="200" t="s">
        <v>591</v>
      </c>
      <c r="P466" s="193" t="s">
        <v>592</v>
      </c>
    </row>
    <row r="467" spans="1:16" x14ac:dyDescent="0.15">
      <c r="A467" s="41" t="s">
        <v>286</v>
      </c>
      <c r="B467" s="211">
        <f t="shared" ref="B467:B472" si="62">SUM(C467:O467)</f>
        <v>5974</v>
      </c>
      <c r="C467" s="212">
        <v>0</v>
      </c>
      <c r="D467" s="224">
        <v>272</v>
      </c>
      <c r="E467" s="224">
        <v>603</v>
      </c>
      <c r="F467" s="224">
        <v>714</v>
      </c>
      <c r="G467" s="224">
        <v>238</v>
      </c>
      <c r="H467" s="224">
        <v>440</v>
      </c>
      <c r="I467" s="224">
        <v>2621</v>
      </c>
      <c r="J467" s="224">
        <v>89</v>
      </c>
      <c r="K467" s="224">
        <v>182</v>
      </c>
      <c r="L467" s="224">
        <v>162</v>
      </c>
      <c r="M467" s="224">
        <v>332</v>
      </c>
      <c r="N467" s="224">
        <v>118</v>
      </c>
      <c r="O467" s="224">
        <v>203</v>
      </c>
      <c r="P467" s="211">
        <v>117598.08297924219</v>
      </c>
    </row>
    <row r="468" spans="1:16" x14ac:dyDescent="0.15">
      <c r="A468" s="41" t="s">
        <v>287</v>
      </c>
      <c r="B468" s="194">
        <f t="shared" si="62"/>
        <v>1506</v>
      </c>
      <c r="C468" s="305">
        <v>26</v>
      </c>
      <c r="D468" s="305">
        <v>143</v>
      </c>
      <c r="E468" s="305">
        <v>30</v>
      </c>
      <c r="F468" s="305">
        <v>50</v>
      </c>
      <c r="G468" s="305">
        <v>341</v>
      </c>
      <c r="H468" s="305">
        <v>51</v>
      </c>
      <c r="I468" s="305">
        <v>169</v>
      </c>
      <c r="J468" s="305">
        <v>10</v>
      </c>
      <c r="K468" s="305">
        <v>278</v>
      </c>
      <c r="L468" s="305">
        <v>113</v>
      </c>
      <c r="M468" s="305">
        <v>122</v>
      </c>
      <c r="N468" s="305">
        <v>143</v>
      </c>
      <c r="O468" s="305">
        <v>30</v>
      </c>
      <c r="P468" s="194">
        <v>16357.600256839616</v>
      </c>
    </row>
    <row r="469" spans="1:16" x14ac:dyDescent="0.15">
      <c r="A469" s="41" t="s">
        <v>288</v>
      </c>
      <c r="B469" s="194">
        <f t="shared" si="62"/>
        <v>1046</v>
      </c>
      <c r="C469" s="305">
        <v>5</v>
      </c>
      <c r="D469" s="305">
        <v>95</v>
      </c>
      <c r="E469" s="305">
        <v>12</v>
      </c>
      <c r="F469" s="305">
        <v>254</v>
      </c>
      <c r="G469" s="305">
        <v>259</v>
      </c>
      <c r="H469" s="305">
        <v>109</v>
      </c>
      <c r="I469" s="305">
        <v>86</v>
      </c>
      <c r="J469" s="305">
        <v>34</v>
      </c>
      <c r="K469" s="305">
        <v>60</v>
      </c>
      <c r="L469" s="305">
        <v>22</v>
      </c>
      <c r="M469" s="305">
        <v>41</v>
      </c>
      <c r="N469" s="305">
        <v>59</v>
      </c>
      <c r="O469" s="305">
        <v>10</v>
      </c>
      <c r="P469" s="194">
        <v>25592.546137537523</v>
      </c>
    </row>
    <row r="470" spans="1:16" x14ac:dyDescent="0.15">
      <c r="A470" s="41" t="s">
        <v>289</v>
      </c>
      <c r="B470" s="194">
        <f t="shared" si="62"/>
        <v>1038</v>
      </c>
      <c r="C470" s="303">
        <v>0</v>
      </c>
      <c r="D470" s="305">
        <v>253</v>
      </c>
      <c r="E470" s="303">
        <v>0</v>
      </c>
      <c r="F470" s="305">
        <v>100</v>
      </c>
      <c r="G470" s="305">
        <v>170</v>
      </c>
      <c r="H470" s="303">
        <v>0</v>
      </c>
      <c r="I470" s="305">
        <v>323</v>
      </c>
      <c r="J470" s="303">
        <v>0</v>
      </c>
      <c r="K470" s="303">
        <v>0</v>
      </c>
      <c r="L470" s="305">
        <v>81</v>
      </c>
      <c r="M470" s="305">
        <v>111</v>
      </c>
      <c r="N470" s="303">
        <v>0</v>
      </c>
      <c r="O470" s="303">
        <v>0</v>
      </c>
      <c r="P470" s="194">
        <v>16446.229000573509</v>
      </c>
    </row>
    <row r="471" spans="1:16" x14ac:dyDescent="0.15">
      <c r="A471" s="41" t="s">
        <v>290</v>
      </c>
      <c r="B471" s="194">
        <f t="shared" si="62"/>
        <v>268</v>
      </c>
      <c r="C471" s="303">
        <v>0</v>
      </c>
      <c r="D471" s="305">
        <v>24</v>
      </c>
      <c r="E471" s="303">
        <v>0</v>
      </c>
      <c r="F471" s="303">
        <v>0</v>
      </c>
      <c r="G471" s="305">
        <v>99</v>
      </c>
      <c r="H471" s="303">
        <v>0</v>
      </c>
      <c r="I471" s="305">
        <v>55</v>
      </c>
      <c r="J471" s="305">
        <v>84</v>
      </c>
      <c r="K471" s="303">
        <v>0</v>
      </c>
      <c r="L471" s="305">
        <v>6</v>
      </c>
      <c r="M471" s="303">
        <v>0</v>
      </c>
      <c r="N471" s="303">
        <v>0</v>
      </c>
      <c r="O471" s="303">
        <v>0</v>
      </c>
      <c r="P471" s="194">
        <v>4440.5118525021953</v>
      </c>
    </row>
    <row r="472" spans="1:16" x14ac:dyDescent="0.15">
      <c r="A472" s="97" t="s">
        <v>435</v>
      </c>
      <c r="B472" s="195">
        <f t="shared" si="62"/>
        <v>18605</v>
      </c>
      <c r="C472" s="225">
        <v>903</v>
      </c>
      <c r="D472" s="225">
        <v>1053</v>
      </c>
      <c r="E472" s="225">
        <v>970</v>
      </c>
      <c r="F472" s="225">
        <v>2248</v>
      </c>
      <c r="G472" s="225">
        <v>4287</v>
      </c>
      <c r="H472" s="225">
        <v>531</v>
      </c>
      <c r="I472" s="225">
        <v>1112</v>
      </c>
      <c r="J472" s="225">
        <v>645</v>
      </c>
      <c r="K472" s="225">
        <v>1169</v>
      </c>
      <c r="L472" s="225">
        <v>1185</v>
      </c>
      <c r="M472" s="225">
        <v>1375</v>
      </c>
      <c r="N472" s="225">
        <v>1991</v>
      </c>
      <c r="O472" s="225">
        <v>1136</v>
      </c>
      <c r="P472" s="195">
        <v>120036.02977330497</v>
      </c>
    </row>
    <row r="473" spans="1:16" ht="22.5" x14ac:dyDescent="0.15">
      <c r="A473" s="320" t="s">
        <v>715</v>
      </c>
      <c r="B473" s="4"/>
      <c r="C473" s="4"/>
      <c r="D473" s="4"/>
      <c r="E473" s="4"/>
      <c r="F473" s="4"/>
      <c r="G473" s="4"/>
      <c r="H473" s="4"/>
      <c r="I473" s="4"/>
      <c r="J473" s="4"/>
      <c r="K473" s="4"/>
      <c r="L473" s="4"/>
      <c r="M473" s="4"/>
      <c r="N473" s="4"/>
      <c r="O473" s="4"/>
      <c r="P473" s="4"/>
    </row>
    <row r="474" spans="1:16" x14ac:dyDescent="0.15">
      <c r="A474" s="96" t="s">
        <v>423</v>
      </c>
      <c r="B474" s="4"/>
      <c r="C474" s="4"/>
      <c r="D474" s="4"/>
      <c r="E474" s="4"/>
      <c r="F474" s="4"/>
      <c r="G474" s="4"/>
      <c r="H474" s="4"/>
      <c r="I474" s="4"/>
      <c r="J474" s="4"/>
      <c r="K474" s="4"/>
      <c r="L474" s="4"/>
      <c r="M474" s="4"/>
      <c r="N474" s="4"/>
      <c r="O474" s="4"/>
      <c r="P474" s="4"/>
    </row>
    <row r="475" spans="1:16" x14ac:dyDescent="0.15">
      <c r="A475" s="96"/>
      <c r="B475" s="4"/>
      <c r="C475" s="4"/>
      <c r="D475" s="4"/>
      <c r="E475" s="4"/>
      <c r="F475" s="4"/>
      <c r="G475" s="4"/>
      <c r="H475" s="4"/>
      <c r="I475" s="4"/>
      <c r="J475" s="4"/>
      <c r="K475" s="4"/>
      <c r="L475" s="4"/>
      <c r="M475" s="4"/>
      <c r="N475" s="4"/>
      <c r="O475" s="4"/>
      <c r="P475" s="4"/>
    </row>
    <row r="476" spans="1:16" ht="15.75" x14ac:dyDescent="0.2">
      <c r="A476" s="163" t="s">
        <v>339</v>
      </c>
    </row>
    <row r="477" spans="1:16" ht="12.75" x14ac:dyDescent="0.2">
      <c r="A477" s="112" t="s">
        <v>329</v>
      </c>
      <c r="B477" s="111"/>
      <c r="C477" s="111"/>
      <c r="D477" s="111"/>
      <c r="E477" s="111"/>
      <c r="F477" s="111"/>
      <c r="G477" s="111"/>
      <c r="H477" s="111"/>
      <c r="I477" s="111"/>
      <c r="J477" s="111"/>
      <c r="K477" s="111"/>
      <c r="L477" s="111"/>
      <c r="M477" s="111"/>
      <c r="N477" s="111"/>
      <c r="O477" s="111"/>
      <c r="P477" s="111"/>
    </row>
    <row r="478" spans="1:16" x14ac:dyDescent="0.2">
      <c r="A478" s="91" t="s">
        <v>526</v>
      </c>
    </row>
    <row r="479" spans="1:16" x14ac:dyDescent="0.2">
      <c r="A479" s="164" t="s">
        <v>523</v>
      </c>
    </row>
    <row r="480" spans="1:16" ht="24.75" x14ac:dyDescent="0.15">
      <c r="A480" s="199"/>
      <c r="B480" s="193" t="s">
        <v>578</v>
      </c>
      <c r="C480" s="200" t="s">
        <v>579</v>
      </c>
      <c r="D480" s="200" t="s">
        <v>580</v>
      </c>
      <c r="E480" s="200" t="s">
        <v>581</v>
      </c>
      <c r="F480" s="200" t="s">
        <v>582</v>
      </c>
      <c r="G480" s="200" t="s">
        <v>583</v>
      </c>
      <c r="H480" s="200" t="s">
        <v>584</v>
      </c>
      <c r="I480" s="200" t="s">
        <v>585</v>
      </c>
      <c r="J480" s="200" t="s">
        <v>586</v>
      </c>
      <c r="K480" s="200" t="s">
        <v>587</v>
      </c>
      <c r="L480" s="200" t="s">
        <v>588</v>
      </c>
      <c r="M480" s="200" t="s">
        <v>589</v>
      </c>
      <c r="N480" s="200" t="s">
        <v>590</v>
      </c>
      <c r="O480" s="200" t="s">
        <v>591</v>
      </c>
      <c r="P480" s="193" t="s">
        <v>592</v>
      </c>
    </row>
    <row r="481" spans="1:16" x14ac:dyDescent="0.15">
      <c r="A481" s="185" t="s">
        <v>467</v>
      </c>
      <c r="B481" s="194"/>
      <c r="C481" s="303"/>
      <c r="D481" s="303"/>
      <c r="E481" s="303"/>
      <c r="F481" s="303"/>
      <c r="G481" s="303"/>
      <c r="H481" s="303"/>
      <c r="I481" s="303"/>
      <c r="J481" s="303"/>
      <c r="K481" s="303"/>
      <c r="L481" s="303"/>
      <c r="M481" s="303"/>
      <c r="N481" s="303"/>
      <c r="O481" s="303"/>
      <c r="P481" s="194"/>
    </row>
    <row r="482" spans="1:16" x14ac:dyDescent="0.15">
      <c r="A482" s="138" t="s">
        <v>252</v>
      </c>
      <c r="B482" s="194">
        <f t="shared" ref="B482:B485" si="63">SUM(C482:O482)</f>
        <v>122</v>
      </c>
      <c r="C482" s="226">
        <v>6</v>
      </c>
      <c r="D482" s="226">
        <v>9</v>
      </c>
      <c r="E482" s="226">
        <v>6</v>
      </c>
      <c r="F482" s="226">
        <v>16</v>
      </c>
      <c r="G482" s="226">
        <v>26</v>
      </c>
      <c r="H482" s="226">
        <v>8</v>
      </c>
      <c r="I482" s="226">
        <v>14</v>
      </c>
      <c r="J482" s="226">
        <v>6</v>
      </c>
      <c r="K482" s="226">
        <v>2</v>
      </c>
      <c r="L482" s="226">
        <v>10</v>
      </c>
      <c r="M482" s="226">
        <v>6</v>
      </c>
      <c r="N482" s="226">
        <v>7</v>
      </c>
      <c r="O482" s="226">
        <v>6</v>
      </c>
      <c r="P482" s="194">
        <v>1261</v>
      </c>
    </row>
    <row r="483" spans="1:16" x14ac:dyDescent="0.15">
      <c r="A483" s="138" t="s">
        <v>253</v>
      </c>
      <c r="B483" s="194">
        <f t="shared" si="63"/>
        <v>5348</v>
      </c>
      <c r="C483" s="226">
        <v>227</v>
      </c>
      <c r="D483" s="226">
        <v>370</v>
      </c>
      <c r="E483" s="226">
        <v>290</v>
      </c>
      <c r="F483" s="226">
        <v>609</v>
      </c>
      <c r="G483" s="226">
        <v>1066</v>
      </c>
      <c r="H483" s="226">
        <v>302</v>
      </c>
      <c r="I483" s="226">
        <v>749</v>
      </c>
      <c r="J483" s="226">
        <v>215</v>
      </c>
      <c r="K483" s="226">
        <v>76</v>
      </c>
      <c r="L483" s="226">
        <v>356</v>
      </c>
      <c r="M483" s="226">
        <v>413</v>
      </c>
      <c r="N483" s="226">
        <v>396</v>
      </c>
      <c r="O483" s="226">
        <v>279</v>
      </c>
      <c r="P483" s="194">
        <v>67415</v>
      </c>
    </row>
    <row r="484" spans="1:16" x14ac:dyDescent="0.15">
      <c r="A484" s="139" t="s">
        <v>445</v>
      </c>
      <c r="B484" s="194">
        <f t="shared" si="63"/>
        <v>12</v>
      </c>
      <c r="C484" s="226">
        <v>0</v>
      </c>
      <c r="D484" s="226">
        <v>2</v>
      </c>
      <c r="E484" s="226">
        <v>2</v>
      </c>
      <c r="F484" s="226">
        <v>0</v>
      </c>
      <c r="G484" s="226">
        <v>3</v>
      </c>
      <c r="H484" s="226">
        <v>2</v>
      </c>
      <c r="I484" s="226">
        <v>0</v>
      </c>
      <c r="J484" s="226">
        <v>0</v>
      </c>
      <c r="K484" s="226">
        <v>0</v>
      </c>
      <c r="L484" s="226">
        <v>0</v>
      </c>
      <c r="M484" s="226">
        <v>0</v>
      </c>
      <c r="N484" s="226">
        <v>1</v>
      </c>
      <c r="O484" s="226">
        <v>2</v>
      </c>
      <c r="P484" s="194">
        <v>460</v>
      </c>
    </row>
    <row r="485" spans="1:16" x14ac:dyDescent="0.15">
      <c r="A485" s="139" t="s">
        <v>291</v>
      </c>
      <c r="B485" s="194">
        <f t="shared" si="63"/>
        <v>3272</v>
      </c>
      <c r="C485" s="226">
        <v>131</v>
      </c>
      <c r="D485" s="226">
        <v>233</v>
      </c>
      <c r="E485" s="226">
        <v>123</v>
      </c>
      <c r="F485" s="226">
        <v>420</v>
      </c>
      <c r="G485" s="226">
        <v>707</v>
      </c>
      <c r="H485" s="226">
        <v>96</v>
      </c>
      <c r="I485" s="226">
        <v>543</v>
      </c>
      <c r="J485" s="226">
        <v>65</v>
      </c>
      <c r="K485" s="226">
        <v>21</v>
      </c>
      <c r="L485" s="226">
        <v>219</v>
      </c>
      <c r="M485" s="226">
        <v>321</v>
      </c>
      <c r="N485" s="226">
        <v>249</v>
      </c>
      <c r="O485" s="226">
        <v>144</v>
      </c>
      <c r="P485" s="194">
        <v>44677</v>
      </c>
    </row>
    <row r="486" spans="1:16" x14ac:dyDescent="0.15">
      <c r="A486" s="140" t="s">
        <v>348</v>
      </c>
      <c r="B486" s="194"/>
      <c r="C486" s="226"/>
      <c r="D486" s="226"/>
      <c r="E486" s="226"/>
      <c r="F486" s="226"/>
      <c r="G486" s="226"/>
      <c r="H486" s="226"/>
      <c r="I486" s="226"/>
      <c r="J486" s="226"/>
      <c r="K486" s="226"/>
      <c r="L486" s="226"/>
      <c r="M486" s="226"/>
      <c r="N486" s="226"/>
      <c r="O486" s="226"/>
      <c r="P486" s="194"/>
    </row>
    <row r="487" spans="1:16" x14ac:dyDescent="0.15">
      <c r="A487" s="138" t="s">
        <v>252</v>
      </c>
      <c r="B487" s="194">
        <f t="shared" ref="B487:B490" si="64">SUM(C487:O487)</f>
        <v>13</v>
      </c>
      <c r="C487" s="226">
        <v>0</v>
      </c>
      <c r="D487" s="226">
        <v>0</v>
      </c>
      <c r="E487" s="226">
        <v>0</v>
      </c>
      <c r="F487" s="226">
        <v>2</v>
      </c>
      <c r="G487" s="226">
        <v>2</v>
      </c>
      <c r="H487" s="226">
        <v>0</v>
      </c>
      <c r="I487" s="226">
        <v>2</v>
      </c>
      <c r="J487" s="226">
        <v>2</v>
      </c>
      <c r="K487" s="226">
        <v>1</v>
      </c>
      <c r="L487" s="226">
        <v>1</v>
      </c>
      <c r="M487" s="226">
        <v>3</v>
      </c>
      <c r="N487" s="226">
        <v>0</v>
      </c>
      <c r="O487" s="226">
        <v>0</v>
      </c>
      <c r="P487" s="194">
        <v>188</v>
      </c>
    </row>
    <row r="488" spans="1:16" x14ac:dyDescent="0.15">
      <c r="A488" s="138" t="s">
        <v>253</v>
      </c>
      <c r="B488" s="194">
        <f t="shared" si="64"/>
        <v>506</v>
      </c>
      <c r="C488" s="226">
        <v>0</v>
      </c>
      <c r="D488" s="226">
        <v>0</v>
      </c>
      <c r="E488" s="226">
        <v>0</v>
      </c>
      <c r="F488" s="226">
        <v>84</v>
      </c>
      <c r="G488" s="226">
        <v>116</v>
      </c>
      <c r="H488" s="226">
        <v>0</v>
      </c>
      <c r="I488" s="226">
        <v>114</v>
      </c>
      <c r="J488" s="226">
        <v>23</v>
      </c>
      <c r="K488" s="226">
        <v>30</v>
      </c>
      <c r="L488" s="226">
        <v>18</v>
      </c>
      <c r="M488" s="226">
        <v>121</v>
      </c>
      <c r="N488" s="226">
        <v>0</v>
      </c>
      <c r="O488" s="226">
        <v>0</v>
      </c>
      <c r="P488" s="194">
        <v>5416</v>
      </c>
    </row>
    <row r="489" spans="1:16" x14ac:dyDescent="0.15">
      <c r="A489" s="139" t="s">
        <v>445</v>
      </c>
      <c r="B489" s="194">
        <f t="shared" si="64"/>
        <v>14</v>
      </c>
      <c r="C489" s="226">
        <v>0</v>
      </c>
      <c r="D489" s="226">
        <v>0</v>
      </c>
      <c r="E489" s="226">
        <v>0</v>
      </c>
      <c r="F489" s="226">
        <v>0</v>
      </c>
      <c r="G489" s="226">
        <v>1</v>
      </c>
      <c r="H489" s="226">
        <v>0</v>
      </c>
      <c r="I489" s="226">
        <v>9</v>
      </c>
      <c r="J489" s="226">
        <v>1</v>
      </c>
      <c r="K489" s="226">
        <v>0</v>
      </c>
      <c r="L489" s="226">
        <v>0</v>
      </c>
      <c r="M489" s="226">
        <v>3</v>
      </c>
      <c r="N489" s="226">
        <v>0</v>
      </c>
      <c r="O489" s="226">
        <v>0</v>
      </c>
      <c r="P489" s="194">
        <v>146</v>
      </c>
    </row>
    <row r="490" spans="1:16" x14ac:dyDescent="0.15">
      <c r="A490" s="139" t="s">
        <v>700</v>
      </c>
      <c r="B490" s="194">
        <f t="shared" si="64"/>
        <v>309</v>
      </c>
      <c r="C490" s="226">
        <v>0</v>
      </c>
      <c r="D490" s="226">
        <v>0</v>
      </c>
      <c r="E490" s="226">
        <v>0</v>
      </c>
      <c r="F490" s="226">
        <v>62</v>
      </c>
      <c r="G490" s="226">
        <v>78</v>
      </c>
      <c r="H490" s="226">
        <v>0</v>
      </c>
      <c r="I490" s="226">
        <v>80</v>
      </c>
      <c r="J490" s="226">
        <v>17</v>
      </c>
      <c r="K490" s="226">
        <v>0</v>
      </c>
      <c r="L490" s="226">
        <v>4</v>
      </c>
      <c r="M490" s="226">
        <v>68</v>
      </c>
      <c r="N490" s="226">
        <v>0</v>
      </c>
      <c r="O490" s="226">
        <v>0</v>
      </c>
      <c r="P490" s="194">
        <v>2951</v>
      </c>
    </row>
    <row r="491" spans="1:16" x14ac:dyDescent="0.15">
      <c r="A491" s="140" t="s">
        <v>468</v>
      </c>
      <c r="B491" s="194"/>
      <c r="C491" s="226"/>
      <c r="D491" s="226"/>
      <c r="E491" s="226"/>
      <c r="F491" s="226"/>
      <c r="G491" s="226"/>
      <c r="H491" s="226"/>
      <c r="I491" s="226"/>
      <c r="J491" s="226"/>
      <c r="K491" s="226"/>
      <c r="L491" s="226"/>
      <c r="M491" s="226"/>
      <c r="N491" s="226"/>
      <c r="O491" s="226"/>
      <c r="P491" s="194"/>
    </row>
    <row r="492" spans="1:16" x14ac:dyDescent="0.15">
      <c r="A492" s="138" t="s">
        <v>252</v>
      </c>
      <c r="B492" s="194">
        <f t="shared" ref="B492:B495" si="65">SUM(C492:O492)</f>
        <v>59</v>
      </c>
      <c r="C492" s="226">
        <v>3</v>
      </c>
      <c r="D492" s="226">
        <v>3</v>
      </c>
      <c r="E492" s="226">
        <v>2</v>
      </c>
      <c r="F492" s="226">
        <v>8</v>
      </c>
      <c r="G492" s="226">
        <v>15</v>
      </c>
      <c r="H492" s="226">
        <v>4</v>
      </c>
      <c r="I492" s="226">
        <v>5</v>
      </c>
      <c r="J492" s="226">
        <v>2</v>
      </c>
      <c r="K492" s="226">
        <v>2</v>
      </c>
      <c r="L492" s="226">
        <v>6</v>
      </c>
      <c r="M492" s="226">
        <v>2</v>
      </c>
      <c r="N492" s="226">
        <v>6</v>
      </c>
      <c r="O492" s="226">
        <v>1</v>
      </c>
      <c r="P492" s="194">
        <v>484</v>
      </c>
    </row>
    <row r="493" spans="1:16" x14ac:dyDescent="0.15">
      <c r="A493" s="138" t="s">
        <v>253</v>
      </c>
      <c r="B493" s="194">
        <f t="shared" si="65"/>
        <v>2411</v>
      </c>
      <c r="C493" s="226">
        <v>55</v>
      </c>
      <c r="D493" s="226">
        <v>137</v>
      </c>
      <c r="E493" s="226">
        <v>159</v>
      </c>
      <c r="F493" s="226">
        <v>212</v>
      </c>
      <c r="G493" s="226">
        <v>693</v>
      </c>
      <c r="H493" s="226">
        <v>151</v>
      </c>
      <c r="I493" s="226">
        <v>345</v>
      </c>
      <c r="J493" s="226">
        <v>40</v>
      </c>
      <c r="K493" s="226">
        <v>77</v>
      </c>
      <c r="L493" s="226">
        <v>176</v>
      </c>
      <c r="M493" s="226">
        <v>100</v>
      </c>
      <c r="N493" s="226">
        <v>206</v>
      </c>
      <c r="O493" s="226">
        <v>60</v>
      </c>
      <c r="P493" s="194">
        <v>16346</v>
      </c>
    </row>
    <row r="494" spans="1:16" x14ac:dyDescent="0.15">
      <c r="A494" s="139" t="s">
        <v>445</v>
      </c>
      <c r="B494" s="194">
        <f t="shared" si="65"/>
        <v>6</v>
      </c>
      <c r="C494" s="226">
        <v>0</v>
      </c>
      <c r="D494" s="226">
        <v>0</v>
      </c>
      <c r="E494" s="226">
        <v>0</v>
      </c>
      <c r="F494" s="226">
        <v>0</v>
      </c>
      <c r="G494" s="226">
        <v>5</v>
      </c>
      <c r="H494" s="226">
        <v>0</v>
      </c>
      <c r="I494" s="226">
        <v>1</v>
      </c>
      <c r="J494" s="226">
        <v>0</v>
      </c>
      <c r="K494" s="226">
        <v>0</v>
      </c>
      <c r="L494" s="226">
        <v>0</v>
      </c>
      <c r="M494" s="226">
        <v>0</v>
      </c>
      <c r="N494" s="226">
        <v>0</v>
      </c>
      <c r="O494" s="226">
        <v>0</v>
      </c>
      <c r="P494" s="194">
        <v>95</v>
      </c>
    </row>
    <row r="495" spans="1:16" x14ac:dyDescent="0.15">
      <c r="A495" s="139" t="s">
        <v>700</v>
      </c>
      <c r="B495" s="194">
        <f t="shared" si="65"/>
        <v>1184</v>
      </c>
      <c r="C495" s="226">
        <v>30</v>
      </c>
      <c r="D495" s="226">
        <v>63</v>
      </c>
      <c r="E495" s="226">
        <v>25</v>
      </c>
      <c r="F495" s="226">
        <v>125</v>
      </c>
      <c r="G495" s="226">
        <v>409</v>
      </c>
      <c r="H495" s="226">
        <v>56</v>
      </c>
      <c r="I495" s="226">
        <v>158</v>
      </c>
      <c r="J495" s="226">
        <v>4</v>
      </c>
      <c r="K495" s="226">
        <v>9</v>
      </c>
      <c r="L495" s="226">
        <v>120</v>
      </c>
      <c r="M495" s="226">
        <v>53</v>
      </c>
      <c r="N495" s="226">
        <v>102</v>
      </c>
      <c r="O495" s="226">
        <v>30</v>
      </c>
      <c r="P495" s="194">
        <v>6140</v>
      </c>
    </row>
    <row r="496" spans="1:16" x14ac:dyDescent="0.15">
      <c r="A496" s="140" t="s">
        <v>292</v>
      </c>
      <c r="B496" s="194"/>
      <c r="C496" s="226"/>
      <c r="D496" s="226"/>
      <c r="E496" s="226"/>
      <c r="F496" s="226"/>
      <c r="G496" s="226"/>
      <c r="H496" s="226"/>
      <c r="I496" s="226"/>
      <c r="J496" s="226"/>
      <c r="K496" s="226"/>
      <c r="L496" s="226"/>
      <c r="M496" s="226"/>
      <c r="N496" s="226"/>
      <c r="O496" s="226"/>
      <c r="P496" s="194"/>
    </row>
    <row r="497" spans="1:16" x14ac:dyDescent="0.15">
      <c r="A497" s="138" t="s">
        <v>252</v>
      </c>
      <c r="B497" s="194">
        <f t="shared" ref="B497:B500" si="66">SUM(C497:O497)</f>
        <v>11</v>
      </c>
      <c r="C497" s="226">
        <v>0</v>
      </c>
      <c r="D497" s="226">
        <v>0</v>
      </c>
      <c r="E497" s="226">
        <v>1</v>
      </c>
      <c r="F497" s="226">
        <v>1</v>
      </c>
      <c r="G497" s="226">
        <v>1</v>
      </c>
      <c r="H497" s="226">
        <v>0</v>
      </c>
      <c r="I497" s="226">
        <v>2</v>
      </c>
      <c r="J497" s="226">
        <v>0</v>
      </c>
      <c r="K497" s="226">
        <v>1</v>
      </c>
      <c r="L497" s="226">
        <v>3</v>
      </c>
      <c r="M497" s="226">
        <v>0</v>
      </c>
      <c r="N497" s="226">
        <v>1</v>
      </c>
      <c r="O497" s="226">
        <v>1</v>
      </c>
      <c r="P497" s="194">
        <v>141</v>
      </c>
    </row>
    <row r="498" spans="1:16" x14ac:dyDescent="0.15">
      <c r="A498" s="138" t="s">
        <v>253</v>
      </c>
      <c r="B498" s="194">
        <f t="shared" si="66"/>
        <v>553</v>
      </c>
      <c r="C498" s="226">
        <v>0</v>
      </c>
      <c r="D498" s="226">
        <v>0</v>
      </c>
      <c r="E498" s="226">
        <v>43</v>
      </c>
      <c r="F498" s="226">
        <v>53</v>
      </c>
      <c r="G498" s="226">
        <v>150</v>
      </c>
      <c r="H498" s="226">
        <v>0</v>
      </c>
      <c r="I498" s="226">
        <v>69</v>
      </c>
      <c r="J498" s="226">
        <v>0</v>
      </c>
      <c r="K498" s="226">
        <v>135</v>
      </c>
      <c r="L498" s="226">
        <v>35</v>
      </c>
      <c r="M498" s="226">
        <v>0</v>
      </c>
      <c r="N498" s="226">
        <v>42</v>
      </c>
      <c r="O498" s="226">
        <v>26</v>
      </c>
      <c r="P498" s="194">
        <v>7322</v>
      </c>
    </row>
    <row r="499" spans="1:16" x14ac:dyDescent="0.15">
      <c r="A499" s="139" t="s">
        <v>445</v>
      </c>
      <c r="B499" s="194">
        <f t="shared" si="66"/>
        <v>4</v>
      </c>
      <c r="C499" s="226">
        <v>0</v>
      </c>
      <c r="D499" s="226">
        <v>0</v>
      </c>
      <c r="E499" s="226">
        <v>4</v>
      </c>
      <c r="F499" s="226">
        <v>0</v>
      </c>
      <c r="G499" s="226">
        <v>0</v>
      </c>
      <c r="H499" s="226">
        <v>0</v>
      </c>
      <c r="I499" s="226">
        <v>0</v>
      </c>
      <c r="J499" s="226">
        <v>0</v>
      </c>
      <c r="K499" s="226">
        <v>0</v>
      </c>
      <c r="L499" s="226">
        <v>0</v>
      </c>
      <c r="M499" s="226">
        <v>0</v>
      </c>
      <c r="N499" s="226">
        <v>0</v>
      </c>
      <c r="O499" s="226">
        <v>0</v>
      </c>
      <c r="P499" s="194">
        <v>90</v>
      </c>
    </row>
    <row r="500" spans="1:16" x14ac:dyDescent="0.15">
      <c r="A500" s="139" t="s">
        <v>700</v>
      </c>
      <c r="B500" s="194">
        <f t="shared" si="66"/>
        <v>276</v>
      </c>
      <c r="C500" s="226">
        <v>0</v>
      </c>
      <c r="D500" s="226">
        <v>0</v>
      </c>
      <c r="E500" s="226">
        <v>22</v>
      </c>
      <c r="F500" s="226">
        <v>39</v>
      </c>
      <c r="G500" s="226">
        <v>85</v>
      </c>
      <c r="H500" s="226">
        <v>0</v>
      </c>
      <c r="I500" s="226">
        <v>44</v>
      </c>
      <c r="J500" s="226">
        <v>0</v>
      </c>
      <c r="K500" s="226">
        <v>14</v>
      </c>
      <c r="L500" s="226">
        <v>16</v>
      </c>
      <c r="M500" s="226">
        <v>0</v>
      </c>
      <c r="N500" s="226">
        <v>30</v>
      </c>
      <c r="O500" s="226">
        <v>26</v>
      </c>
      <c r="P500" s="194">
        <v>3730</v>
      </c>
    </row>
    <row r="501" spans="1:16" x14ac:dyDescent="0.15">
      <c r="A501" s="140" t="s">
        <v>293</v>
      </c>
      <c r="B501" s="194"/>
      <c r="C501" s="226"/>
      <c r="D501" s="226"/>
      <c r="E501" s="226"/>
      <c r="F501" s="226"/>
      <c r="G501" s="226"/>
      <c r="H501" s="226"/>
      <c r="I501" s="226"/>
      <c r="J501" s="226"/>
      <c r="K501" s="226"/>
      <c r="L501" s="226"/>
      <c r="M501" s="226"/>
      <c r="N501" s="226"/>
      <c r="O501" s="226"/>
      <c r="P501" s="194"/>
    </row>
    <row r="502" spans="1:16" x14ac:dyDescent="0.15">
      <c r="A502" s="138" t="s">
        <v>252</v>
      </c>
      <c r="B502" s="194">
        <f t="shared" ref="B502:B505" si="67">SUM(C502:O502)</f>
        <v>0</v>
      </c>
      <c r="C502" s="226">
        <v>0</v>
      </c>
      <c r="D502" s="226">
        <v>0</v>
      </c>
      <c r="E502" s="226">
        <v>0</v>
      </c>
      <c r="F502" s="226">
        <v>0</v>
      </c>
      <c r="G502" s="226">
        <v>0</v>
      </c>
      <c r="H502" s="226">
        <v>0</v>
      </c>
      <c r="I502" s="226">
        <v>0</v>
      </c>
      <c r="J502" s="226">
        <v>0</v>
      </c>
      <c r="K502" s="226">
        <v>0</v>
      </c>
      <c r="L502" s="226">
        <v>0</v>
      </c>
      <c r="M502" s="226">
        <v>0</v>
      </c>
      <c r="N502" s="226">
        <v>0</v>
      </c>
      <c r="O502" s="226">
        <v>0</v>
      </c>
      <c r="P502" s="194">
        <v>7</v>
      </c>
    </row>
    <row r="503" spans="1:16" x14ac:dyDescent="0.15">
      <c r="A503" s="138" t="s">
        <v>253</v>
      </c>
      <c r="B503" s="194">
        <f t="shared" si="67"/>
        <v>0</v>
      </c>
      <c r="C503" s="226">
        <v>0</v>
      </c>
      <c r="D503" s="226">
        <v>0</v>
      </c>
      <c r="E503" s="226">
        <v>0</v>
      </c>
      <c r="F503" s="226">
        <v>0</v>
      </c>
      <c r="G503" s="226">
        <v>0</v>
      </c>
      <c r="H503" s="226">
        <v>0</v>
      </c>
      <c r="I503" s="226">
        <v>0</v>
      </c>
      <c r="J503" s="226">
        <v>0</v>
      </c>
      <c r="K503" s="226">
        <v>0</v>
      </c>
      <c r="L503" s="226">
        <v>0</v>
      </c>
      <c r="M503" s="226">
        <v>0</v>
      </c>
      <c r="N503" s="226">
        <v>0</v>
      </c>
      <c r="O503" s="226">
        <v>0</v>
      </c>
      <c r="P503" s="194">
        <v>152</v>
      </c>
    </row>
    <row r="504" spans="1:16" x14ac:dyDescent="0.15">
      <c r="A504" s="139" t="s">
        <v>445</v>
      </c>
      <c r="B504" s="194">
        <f t="shared" si="67"/>
        <v>0</v>
      </c>
      <c r="C504" s="226">
        <v>0</v>
      </c>
      <c r="D504" s="226">
        <v>0</v>
      </c>
      <c r="E504" s="226">
        <v>0</v>
      </c>
      <c r="F504" s="226">
        <v>0</v>
      </c>
      <c r="G504" s="226">
        <v>0</v>
      </c>
      <c r="H504" s="226">
        <v>0</v>
      </c>
      <c r="I504" s="226">
        <v>0</v>
      </c>
      <c r="J504" s="226">
        <v>0</v>
      </c>
      <c r="K504" s="226">
        <v>0</v>
      </c>
      <c r="L504" s="226">
        <v>0</v>
      </c>
      <c r="M504" s="226">
        <v>0</v>
      </c>
      <c r="N504" s="226">
        <v>0</v>
      </c>
      <c r="O504" s="226">
        <v>0</v>
      </c>
      <c r="P504" s="194">
        <v>0</v>
      </c>
    </row>
    <row r="505" spans="1:16" x14ac:dyDescent="0.15">
      <c r="A505" s="139" t="s">
        <v>700</v>
      </c>
      <c r="B505" s="194">
        <f t="shared" si="67"/>
        <v>0</v>
      </c>
      <c r="C505" s="226">
        <v>0</v>
      </c>
      <c r="D505" s="226">
        <v>0</v>
      </c>
      <c r="E505" s="226">
        <v>0</v>
      </c>
      <c r="F505" s="226">
        <v>0</v>
      </c>
      <c r="G505" s="226">
        <v>0</v>
      </c>
      <c r="H505" s="226">
        <v>0</v>
      </c>
      <c r="I505" s="226">
        <v>0</v>
      </c>
      <c r="J505" s="226">
        <v>0</v>
      </c>
      <c r="K505" s="226">
        <v>0</v>
      </c>
      <c r="L505" s="226">
        <v>0</v>
      </c>
      <c r="M505" s="226">
        <v>0</v>
      </c>
      <c r="N505" s="226">
        <v>0</v>
      </c>
      <c r="O505" s="226">
        <v>0</v>
      </c>
      <c r="P505" s="194">
        <v>152</v>
      </c>
    </row>
    <row r="506" spans="1:16" x14ac:dyDescent="0.15">
      <c r="A506" s="186" t="s">
        <v>469</v>
      </c>
      <c r="B506" s="194"/>
      <c r="C506" s="226"/>
      <c r="D506" s="226"/>
      <c r="E506" s="226"/>
      <c r="F506" s="226"/>
      <c r="G506" s="226"/>
      <c r="H506" s="226"/>
      <c r="I506" s="226"/>
      <c r="J506" s="226"/>
      <c r="K506" s="226"/>
      <c r="L506" s="226"/>
      <c r="M506" s="226"/>
      <c r="N506" s="226"/>
      <c r="O506" s="226"/>
      <c r="P506" s="194"/>
    </row>
    <row r="507" spans="1:16" x14ac:dyDescent="0.15">
      <c r="A507" s="138" t="s">
        <v>252</v>
      </c>
      <c r="B507" s="194">
        <f t="shared" ref="B507:B510" si="68">SUM(C507:O507)</f>
        <v>10</v>
      </c>
      <c r="C507" s="226">
        <v>0</v>
      </c>
      <c r="D507" s="226">
        <v>0</v>
      </c>
      <c r="E507" s="226">
        <v>1</v>
      </c>
      <c r="F507" s="226">
        <v>2</v>
      </c>
      <c r="G507" s="226">
        <v>5</v>
      </c>
      <c r="H507" s="226">
        <v>0</v>
      </c>
      <c r="I507" s="226">
        <v>1</v>
      </c>
      <c r="J507" s="226">
        <v>0</v>
      </c>
      <c r="K507" s="226">
        <v>0</v>
      </c>
      <c r="L507" s="226">
        <v>0</v>
      </c>
      <c r="M507" s="226">
        <v>0</v>
      </c>
      <c r="N507" s="226">
        <v>1</v>
      </c>
      <c r="O507" s="226">
        <v>0</v>
      </c>
      <c r="P507" s="194">
        <v>112</v>
      </c>
    </row>
    <row r="508" spans="1:16" x14ac:dyDescent="0.15">
      <c r="A508" s="138" t="s">
        <v>253</v>
      </c>
      <c r="B508" s="194">
        <f t="shared" si="68"/>
        <v>709</v>
      </c>
      <c r="C508" s="226">
        <v>0</v>
      </c>
      <c r="D508" s="226">
        <v>0</v>
      </c>
      <c r="E508" s="226">
        <v>52</v>
      </c>
      <c r="F508" s="226">
        <v>20</v>
      </c>
      <c r="G508" s="226">
        <v>445</v>
      </c>
      <c r="H508" s="226">
        <v>0</v>
      </c>
      <c r="I508" s="226">
        <v>97</v>
      </c>
      <c r="J508" s="226">
        <v>0</v>
      </c>
      <c r="K508" s="226">
        <v>0</v>
      </c>
      <c r="L508" s="226">
        <v>0</v>
      </c>
      <c r="M508" s="226">
        <v>0</v>
      </c>
      <c r="N508" s="226">
        <v>95</v>
      </c>
      <c r="O508" s="226">
        <v>0</v>
      </c>
      <c r="P508" s="194">
        <v>6735</v>
      </c>
    </row>
    <row r="509" spans="1:16" x14ac:dyDescent="0.15">
      <c r="A509" s="139" t="s">
        <v>445</v>
      </c>
      <c r="B509" s="194">
        <f t="shared" si="68"/>
        <v>7</v>
      </c>
      <c r="C509" s="226">
        <v>0</v>
      </c>
      <c r="D509" s="226">
        <v>0</v>
      </c>
      <c r="E509" s="226">
        <v>0</v>
      </c>
      <c r="F509" s="226">
        <v>0</v>
      </c>
      <c r="G509" s="226">
        <v>7</v>
      </c>
      <c r="H509" s="226">
        <v>0</v>
      </c>
      <c r="I509" s="226">
        <v>0</v>
      </c>
      <c r="J509" s="226">
        <v>0</v>
      </c>
      <c r="K509" s="226">
        <v>0</v>
      </c>
      <c r="L509" s="226">
        <v>0</v>
      </c>
      <c r="M509" s="226">
        <v>0</v>
      </c>
      <c r="N509" s="226">
        <v>0</v>
      </c>
      <c r="O509" s="226">
        <v>0</v>
      </c>
      <c r="P509" s="194">
        <v>21</v>
      </c>
    </row>
    <row r="510" spans="1:16" x14ac:dyDescent="0.15">
      <c r="A510" s="139" t="s">
        <v>700</v>
      </c>
      <c r="B510" s="194">
        <f t="shared" si="68"/>
        <v>320</v>
      </c>
      <c r="C510" s="226">
        <v>0</v>
      </c>
      <c r="D510" s="226">
        <v>0</v>
      </c>
      <c r="E510" s="226">
        <v>22</v>
      </c>
      <c r="F510" s="226">
        <v>0</v>
      </c>
      <c r="G510" s="226">
        <v>205</v>
      </c>
      <c r="H510" s="226">
        <v>0</v>
      </c>
      <c r="I510" s="226">
        <v>53</v>
      </c>
      <c r="J510" s="226">
        <v>0</v>
      </c>
      <c r="K510" s="226">
        <v>0</v>
      </c>
      <c r="L510" s="226">
        <v>0</v>
      </c>
      <c r="M510" s="226">
        <v>0</v>
      </c>
      <c r="N510" s="226">
        <v>40</v>
      </c>
      <c r="O510" s="226">
        <v>0</v>
      </c>
      <c r="P510" s="194">
        <v>3529</v>
      </c>
    </row>
    <row r="511" spans="1:16" x14ac:dyDescent="0.15">
      <c r="A511" s="140" t="s">
        <v>294</v>
      </c>
      <c r="B511" s="194"/>
      <c r="C511" s="226"/>
      <c r="D511" s="226"/>
      <c r="E511" s="226"/>
      <c r="F511" s="226"/>
      <c r="G511" s="226"/>
      <c r="H511" s="226"/>
      <c r="I511" s="226"/>
      <c r="J511" s="226"/>
      <c r="K511" s="226"/>
      <c r="L511" s="226"/>
      <c r="M511" s="226"/>
      <c r="N511" s="226"/>
      <c r="O511" s="226"/>
      <c r="P511" s="194"/>
    </row>
    <row r="512" spans="1:16" x14ac:dyDescent="0.15">
      <c r="A512" s="138" t="s">
        <v>252</v>
      </c>
      <c r="B512" s="194">
        <v>12</v>
      </c>
      <c r="C512" s="226">
        <v>0</v>
      </c>
      <c r="D512" s="226">
        <v>0</v>
      </c>
      <c r="E512" s="226">
        <v>0</v>
      </c>
      <c r="F512" s="226">
        <v>4</v>
      </c>
      <c r="G512" s="226">
        <v>1</v>
      </c>
      <c r="H512" s="226">
        <v>0</v>
      </c>
      <c r="I512" s="226">
        <v>4</v>
      </c>
      <c r="J512" s="226">
        <v>2</v>
      </c>
      <c r="K512" s="226">
        <v>0</v>
      </c>
      <c r="L512" s="226">
        <v>0</v>
      </c>
      <c r="M512" s="226">
        <v>1</v>
      </c>
      <c r="N512" s="226">
        <v>0</v>
      </c>
      <c r="O512" s="226">
        <v>0</v>
      </c>
      <c r="P512" s="194">
        <v>102</v>
      </c>
    </row>
    <row r="513" spans="1:16" x14ac:dyDescent="0.15">
      <c r="A513" s="138" t="s">
        <v>701</v>
      </c>
      <c r="B513" s="194">
        <f t="shared" ref="B513:B515" si="69">SUM(C513:O513)</f>
        <v>75</v>
      </c>
      <c r="C513" s="226">
        <v>0</v>
      </c>
      <c r="D513" s="226">
        <v>0</v>
      </c>
      <c r="E513" s="226">
        <v>0</v>
      </c>
      <c r="F513" s="226">
        <v>37</v>
      </c>
      <c r="G513" s="226">
        <v>0</v>
      </c>
      <c r="H513" s="226">
        <v>0</v>
      </c>
      <c r="I513" s="226">
        <v>31</v>
      </c>
      <c r="J513" s="226">
        <v>7</v>
      </c>
      <c r="K513" s="226">
        <v>0</v>
      </c>
      <c r="L513" s="226">
        <v>0</v>
      </c>
      <c r="M513" s="226">
        <v>0</v>
      </c>
      <c r="N513" s="226">
        <v>0</v>
      </c>
      <c r="O513" s="226">
        <v>0</v>
      </c>
      <c r="P513" s="194">
        <v>1057</v>
      </c>
    </row>
    <row r="514" spans="1:16" x14ac:dyDescent="0.15">
      <c r="A514" s="139" t="s">
        <v>445</v>
      </c>
      <c r="B514" s="194">
        <f t="shared" si="69"/>
        <v>15</v>
      </c>
      <c r="C514" s="226">
        <v>0</v>
      </c>
      <c r="D514" s="226">
        <v>0</v>
      </c>
      <c r="E514" s="226">
        <v>0</v>
      </c>
      <c r="F514" s="226">
        <v>0</v>
      </c>
      <c r="G514" s="226">
        <v>0</v>
      </c>
      <c r="H514" s="226">
        <v>0</v>
      </c>
      <c r="I514" s="226">
        <v>15</v>
      </c>
      <c r="J514" s="226">
        <v>0</v>
      </c>
      <c r="K514" s="226">
        <v>0</v>
      </c>
      <c r="L514" s="226">
        <v>0</v>
      </c>
      <c r="M514" s="226">
        <v>0</v>
      </c>
      <c r="N514" s="226">
        <v>0</v>
      </c>
      <c r="O514" s="226">
        <v>0</v>
      </c>
      <c r="P514" s="194">
        <v>59</v>
      </c>
    </row>
    <row r="515" spans="1:16" x14ac:dyDescent="0.15">
      <c r="A515" s="139" t="s">
        <v>700</v>
      </c>
      <c r="B515" s="194">
        <f t="shared" si="69"/>
        <v>16</v>
      </c>
      <c r="C515" s="226">
        <v>0</v>
      </c>
      <c r="D515" s="226">
        <v>0</v>
      </c>
      <c r="E515" s="226">
        <v>0</v>
      </c>
      <c r="F515" s="226">
        <v>1</v>
      </c>
      <c r="G515" s="226">
        <v>0</v>
      </c>
      <c r="H515" s="226">
        <v>0</v>
      </c>
      <c r="I515" s="226">
        <v>15</v>
      </c>
      <c r="J515" s="226">
        <v>0</v>
      </c>
      <c r="K515" s="226">
        <v>0</v>
      </c>
      <c r="L515" s="226">
        <v>0</v>
      </c>
      <c r="M515" s="226">
        <v>0</v>
      </c>
      <c r="N515" s="226">
        <v>0</v>
      </c>
      <c r="O515" s="226">
        <v>0</v>
      </c>
      <c r="P515" s="194">
        <v>335</v>
      </c>
    </row>
    <row r="516" spans="1:16" x14ac:dyDescent="0.15">
      <c r="A516" s="46" t="s">
        <v>426</v>
      </c>
      <c r="B516" s="194"/>
      <c r="C516" s="226"/>
      <c r="D516" s="226"/>
      <c r="E516" s="226"/>
      <c r="F516" s="226"/>
      <c r="G516" s="226"/>
      <c r="H516" s="226"/>
      <c r="I516" s="226"/>
      <c r="J516" s="226"/>
      <c r="K516" s="226"/>
      <c r="L516" s="226"/>
      <c r="M516" s="226"/>
      <c r="N516" s="226"/>
      <c r="O516" s="226"/>
      <c r="P516" s="194"/>
    </row>
    <row r="517" spans="1:16" x14ac:dyDescent="0.15">
      <c r="A517" s="138" t="s">
        <v>252</v>
      </c>
      <c r="B517" s="194">
        <f t="shared" ref="B517:B518" si="70">SUM(C517:O517)</f>
        <v>0</v>
      </c>
      <c r="C517" s="226">
        <v>0</v>
      </c>
      <c r="D517" s="226">
        <v>0</v>
      </c>
      <c r="E517" s="226">
        <v>0</v>
      </c>
      <c r="F517" s="226">
        <v>0</v>
      </c>
      <c r="G517" s="226">
        <v>0</v>
      </c>
      <c r="H517" s="226">
        <v>0</v>
      </c>
      <c r="I517" s="226">
        <v>0</v>
      </c>
      <c r="J517" s="226">
        <v>0</v>
      </c>
      <c r="K517" s="226">
        <v>0</v>
      </c>
      <c r="L517" s="226">
        <v>0</v>
      </c>
      <c r="M517" s="226">
        <v>0</v>
      </c>
      <c r="N517" s="226">
        <v>0</v>
      </c>
      <c r="O517" s="226">
        <v>0</v>
      </c>
      <c r="P517" s="194">
        <v>16</v>
      </c>
    </row>
    <row r="518" spans="1:16" x14ac:dyDescent="0.15">
      <c r="A518" s="138" t="s">
        <v>253</v>
      </c>
      <c r="B518" s="194">
        <f t="shared" si="70"/>
        <v>0</v>
      </c>
      <c r="C518" s="226">
        <v>0</v>
      </c>
      <c r="D518" s="226">
        <v>0</v>
      </c>
      <c r="E518" s="226">
        <v>0</v>
      </c>
      <c r="F518" s="226">
        <v>0</v>
      </c>
      <c r="G518" s="226">
        <v>0</v>
      </c>
      <c r="H518" s="226">
        <v>0</v>
      </c>
      <c r="I518" s="226">
        <v>0</v>
      </c>
      <c r="J518" s="226">
        <v>0</v>
      </c>
      <c r="K518" s="226">
        <v>0</v>
      </c>
      <c r="L518" s="226">
        <v>0</v>
      </c>
      <c r="M518" s="226">
        <v>0</v>
      </c>
      <c r="N518" s="226">
        <v>0</v>
      </c>
      <c r="O518" s="226">
        <v>0</v>
      </c>
      <c r="P518" s="194">
        <v>190</v>
      </c>
    </row>
    <row r="519" spans="1:16" x14ac:dyDescent="0.15">
      <c r="A519" s="46" t="s">
        <v>349</v>
      </c>
      <c r="B519" s="194"/>
      <c r="C519" s="226"/>
      <c r="D519" s="226"/>
      <c r="E519" s="226"/>
      <c r="F519" s="226"/>
      <c r="G519" s="226"/>
      <c r="H519" s="226"/>
      <c r="I519" s="226"/>
      <c r="J519" s="226"/>
      <c r="K519" s="226"/>
      <c r="L519" s="226"/>
      <c r="M519" s="226"/>
      <c r="N519" s="226"/>
      <c r="O519" s="226"/>
      <c r="P519" s="194"/>
    </row>
    <row r="520" spans="1:16" x14ac:dyDescent="0.15">
      <c r="A520" s="138" t="s">
        <v>252</v>
      </c>
      <c r="B520" s="194">
        <f t="shared" ref="B520:B521" si="71">SUM(C520:O520)</f>
        <v>3</v>
      </c>
      <c r="C520" s="226">
        <v>0</v>
      </c>
      <c r="D520" s="226">
        <v>0</v>
      </c>
      <c r="E520" s="226">
        <v>0</v>
      </c>
      <c r="F520" s="226">
        <v>0</v>
      </c>
      <c r="G520" s="226">
        <v>1</v>
      </c>
      <c r="H520" s="226">
        <v>0</v>
      </c>
      <c r="I520" s="226">
        <v>0</v>
      </c>
      <c r="J520" s="226">
        <v>1</v>
      </c>
      <c r="K520" s="226">
        <v>0</v>
      </c>
      <c r="L520" s="226">
        <v>0</v>
      </c>
      <c r="M520" s="226">
        <v>0</v>
      </c>
      <c r="N520" s="226">
        <v>1</v>
      </c>
      <c r="O520" s="226">
        <v>0</v>
      </c>
      <c r="P520" s="194">
        <v>21</v>
      </c>
    </row>
    <row r="521" spans="1:16" x14ac:dyDescent="0.15">
      <c r="A521" s="138" t="s">
        <v>253</v>
      </c>
      <c r="B521" s="194">
        <f t="shared" si="71"/>
        <v>27</v>
      </c>
      <c r="C521" s="226">
        <v>0</v>
      </c>
      <c r="D521" s="226">
        <v>0</v>
      </c>
      <c r="E521" s="226">
        <v>0</v>
      </c>
      <c r="F521" s="226">
        <v>0</v>
      </c>
      <c r="G521" s="226">
        <v>18</v>
      </c>
      <c r="H521" s="226">
        <v>0</v>
      </c>
      <c r="I521" s="226">
        <v>0</v>
      </c>
      <c r="J521" s="226">
        <v>4</v>
      </c>
      <c r="K521" s="226">
        <v>0</v>
      </c>
      <c r="L521" s="226">
        <v>0</v>
      </c>
      <c r="M521" s="226">
        <v>0</v>
      </c>
      <c r="N521" s="226">
        <v>5</v>
      </c>
      <c r="O521" s="226">
        <v>0</v>
      </c>
      <c r="P521" s="194">
        <v>248</v>
      </c>
    </row>
    <row r="522" spans="1:16" x14ac:dyDescent="0.15">
      <c r="A522" s="46" t="s">
        <v>466</v>
      </c>
      <c r="B522" s="194"/>
      <c r="C522" s="226"/>
      <c r="D522" s="226"/>
      <c r="E522" s="226"/>
      <c r="F522" s="226"/>
      <c r="G522" s="226"/>
      <c r="H522" s="226"/>
      <c r="I522" s="226"/>
      <c r="J522" s="226"/>
      <c r="K522" s="226"/>
      <c r="L522" s="226"/>
      <c r="M522" s="226"/>
      <c r="N522" s="226"/>
      <c r="O522" s="226"/>
      <c r="P522" s="194"/>
    </row>
    <row r="523" spans="1:16" x14ac:dyDescent="0.15">
      <c r="A523" s="138" t="s">
        <v>252</v>
      </c>
      <c r="B523" s="194">
        <f t="shared" ref="B523:B524" si="72">SUM(C523:O523)</f>
        <v>174</v>
      </c>
      <c r="C523" s="226">
        <v>6</v>
      </c>
      <c r="D523" s="226">
        <v>9</v>
      </c>
      <c r="E523" s="226">
        <v>9</v>
      </c>
      <c r="F523" s="226">
        <v>24</v>
      </c>
      <c r="G523" s="226">
        <v>38</v>
      </c>
      <c r="H523" s="226">
        <v>6</v>
      </c>
      <c r="I523" s="226">
        <v>25</v>
      </c>
      <c r="J523" s="226">
        <v>8</v>
      </c>
      <c r="K523" s="226">
        <v>3</v>
      </c>
      <c r="L523" s="226">
        <v>9</v>
      </c>
      <c r="M523" s="226">
        <v>15</v>
      </c>
      <c r="N523" s="226">
        <v>13</v>
      </c>
      <c r="O523" s="226">
        <v>9</v>
      </c>
      <c r="P523" s="194">
        <v>1720</v>
      </c>
    </row>
    <row r="524" spans="1:16" x14ac:dyDescent="0.15">
      <c r="A524" s="138" t="s">
        <v>253</v>
      </c>
      <c r="B524" s="194">
        <f t="shared" si="72"/>
        <v>4483</v>
      </c>
      <c r="C524" s="226">
        <v>114</v>
      </c>
      <c r="D524" s="226">
        <v>171</v>
      </c>
      <c r="E524" s="226">
        <v>228</v>
      </c>
      <c r="F524" s="226">
        <v>561</v>
      </c>
      <c r="G524" s="226">
        <v>1098</v>
      </c>
      <c r="H524" s="226">
        <v>145</v>
      </c>
      <c r="I524" s="226">
        <v>872</v>
      </c>
      <c r="J524" s="226">
        <v>143</v>
      </c>
      <c r="K524" s="226">
        <v>44</v>
      </c>
      <c r="L524" s="226">
        <v>208</v>
      </c>
      <c r="M524" s="226">
        <v>393</v>
      </c>
      <c r="N524" s="226">
        <v>313</v>
      </c>
      <c r="O524" s="226">
        <v>193</v>
      </c>
      <c r="P524" s="194">
        <v>51458</v>
      </c>
    </row>
    <row r="525" spans="1:16" x14ac:dyDescent="0.15">
      <c r="A525" s="140" t="s">
        <v>575</v>
      </c>
      <c r="B525" s="194"/>
      <c r="C525" s="226"/>
      <c r="D525" s="226"/>
      <c r="E525" s="226"/>
      <c r="F525" s="226"/>
      <c r="G525" s="226"/>
      <c r="H525" s="226"/>
      <c r="I525" s="226"/>
      <c r="J525" s="226"/>
      <c r="K525" s="226"/>
      <c r="L525" s="226"/>
      <c r="M525" s="226"/>
      <c r="N525" s="226"/>
      <c r="O525" s="226"/>
      <c r="P525" s="194"/>
    </row>
    <row r="526" spans="1:16" x14ac:dyDescent="0.15">
      <c r="A526" s="138" t="s">
        <v>252</v>
      </c>
      <c r="B526" s="194">
        <f t="shared" ref="B526" si="73">SUM(C526:O526)</f>
        <v>58</v>
      </c>
      <c r="C526" s="226">
        <v>1</v>
      </c>
      <c r="D526" s="226">
        <v>4</v>
      </c>
      <c r="E526" s="226">
        <v>7</v>
      </c>
      <c r="F526" s="226">
        <v>9</v>
      </c>
      <c r="G526" s="226">
        <v>14</v>
      </c>
      <c r="H526" s="226">
        <v>3</v>
      </c>
      <c r="I526" s="226">
        <v>7</v>
      </c>
      <c r="J526" s="226">
        <v>5</v>
      </c>
      <c r="K526" s="226">
        <v>0</v>
      </c>
      <c r="L526" s="226">
        <v>3</v>
      </c>
      <c r="M526" s="226">
        <v>1</v>
      </c>
      <c r="N526" s="226">
        <v>1</v>
      </c>
      <c r="O526" s="226">
        <v>3</v>
      </c>
      <c r="P526" s="194">
        <v>465</v>
      </c>
    </row>
    <row r="527" spans="1:16" x14ac:dyDescent="0.15">
      <c r="A527" s="140" t="s">
        <v>576</v>
      </c>
      <c r="B527" s="194"/>
      <c r="C527" s="226"/>
      <c r="D527" s="226"/>
      <c r="E527" s="226"/>
      <c r="F527" s="226"/>
      <c r="G527" s="226"/>
      <c r="H527" s="226"/>
      <c r="I527" s="226"/>
      <c r="J527" s="226"/>
      <c r="K527" s="226"/>
      <c r="L527" s="226"/>
      <c r="M527" s="226"/>
      <c r="N527" s="226"/>
      <c r="O527" s="226"/>
      <c r="P527" s="194"/>
    </row>
    <row r="528" spans="1:16" x14ac:dyDescent="0.15">
      <c r="A528" s="138" t="s">
        <v>252</v>
      </c>
      <c r="B528" s="194">
        <f t="shared" ref="B528" si="74">SUM(C528:O528)</f>
        <v>24</v>
      </c>
      <c r="C528" s="226">
        <v>2</v>
      </c>
      <c r="D528" s="226">
        <v>2</v>
      </c>
      <c r="E528" s="226">
        <v>1</v>
      </c>
      <c r="F528" s="226">
        <v>3</v>
      </c>
      <c r="G528" s="226">
        <v>1</v>
      </c>
      <c r="H528" s="226">
        <v>1</v>
      </c>
      <c r="I528" s="226">
        <v>5</v>
      </c>
      <c r="J528" s="226">
        <v>2</v>
      </c>
      <c r="K528" s="226">
        <v>1</v>
      </c>
      <c r="L528" s="226">
        <v>1</v>
      </c>
      <c r="M528" s="226">
        <v>1</v>
      </c>
      <c r="N528" s="226">
        <v>3</v>
      </c>
      <c r="O528" s="226">
        <v>1</v>
      </c>
      <c r="P528" s="194">
        <v>337</v>
      </c>
    </row>
    <row r="529" spans="1:16" ht="22.5" x14ac:dyDescent="0.15">
      <c r="A529" s="321" t="s">
        <v>699</v>
      </c>
      <c r="B529" s="219">
        <f t="shared" ref="B529:O529" si="75">(B483-B484+B488-B489+B493-B494+B498-B499+B503-B504+B508-B509+B513-B514+B518)*1000/SUM(B93:B96)</f>
        <v>7.2278061518142218</v>
      </c>
      <c r="C529" s="220">
        <f t="shared" si="75"/>
        <v>9.1802851748160688</v>
      </c>
      <c r="D529" s="220">
        <f t="shared" si="75"/>
        <v>6.4213417425359847</v>
      </c>
      <c r="E529" s="220">
        <f t="shared" si="75"/>
        <v>9.6174472649267067</v>
      </c>
      <c r="F529" s="220">
        <f t="shared" si="75"/>
        <v>5.9490666119626061</v>
      </c>
      <c r="G529" s="220">
        <f t="shared" si="75"/>
        <v>7.3090096798212958</v>
      </c>
      <c r="H529" s="220">
        <f t="shared" si="75"/>
        <v>12.000745057342806</v>
      </c>
      <c r="I529" s="220">
        <f t="shared" si="75"/>
        <v>5.1443013815058638</v>
      </c>
      <c r="J529" s="220">
        <f t="shared" si="75"/>
        <v>8.9137189667618717</v>
      </c>
      <c r="K529" s="220">
        <f t="shared" si="75"/>
        <v>20.408163265306122</v>
      </c>
      <c r="L529" s="220">
        <f t="shared" si="75"/>
        <v>13.046678115033787</v>
      </c>
      <c r="M529" s="220">
        <f t="shared" si="75"/>
        <v>6.1719942094761144</v>
      </c>
      <c r="N529" s="220">
        <f t="shared" si="75"/>
        <v>8.6953448093033128</v>
      </c>
      <c r="O529" s="220">
        <f t="shared" si="75"/>
        <v>5.7112289368932805</v>
      </c>
      <c r="P529" s="219">
        <v>6.7421527169520026</v>
      </c>
    </row>
    <row r="530" spans="1:16" x14ac:dyDescent="0.15">
      <c r="A530" s="65" t="s">
        <v>698</v>
      </c>
      <c r="B530" s="299">
        <f t="shared" ref="B530:O530" si="76">B524*1000/SUM(B93:B96)</f>
        <v>3.3950392894575812</v>
      </c>
      <c r="C530" s="300">
        <f t="shared" si="76"/>
        <v>3.7111791132235172</v>
      </c>
      <c r="D530" s="300">
        <f t="shared" si="76"/>
        <v>2.174355322720106</v>
      </c>
      <c r="E530" s="300">
        <f t="shared" si="76"/>
        <v>4.0757954951734003</v>
      </c>
      <c r="F530" s="300">
        <f t="shared" si="76"/>
        <v>3.2881047973507607</v>
      </c>
      <c r="G530" s="300">
        <f t="shared" si="76"/>
        <v>3.2702903946388684</v>
      </c>
      <c r="H530" s="300">
        <f t="shared" si="76"/>
        <v>3.858332668103563</v>
      </c>
      <c r="I530" s="300">
        <f t="shared" si="76"/>
        <v>3.250602032371821</v>
      </c>
      <c r="J530" s="300">
        <f t="shared" si="76"/>
        <v>4.4882458177709426</v>
      </c>
      <c r="K530" s="300">
        <f t="shared" si="76"/>
        <v>2.8237710178410986</v>
      </c>
      <c r="L530" s="300">
        <f t="shared" si="76"/>
        <v>4.6388188853453469</v>
      </c>
      <c r="M530" s="300">
        <f t="shared" si="76"/>
        <v>3.8440471066943149</v>
      </c>
      <c r="N530" s="300">
        <f t="shared" si="76"/>
        <v>3.6878630424280985</v>
      </c>
      <c r="O530" s="300">
        <f t="shared" si="76"/>
        <v>3.0365487185135072</v>
      </c>
      <c r="P530" s="299">
        <v>3.3435910497958421</v>
      </c>
    </row>
    <row r="531" spans="1:16" x14ac:dyDescent="0.2">
      <c r="A531" s="94" t="s">
        <v>444</v>
      </c>
    </row>
    <row r="532" spans="1:16" ht="22.5" x14ac:dyDescent="0.15">
      <c r="A532" s="132" t="s">
        <v>465</v>
      </c>
      <c r="B532" s="23"/>
      <c r="C532" s="23"/>
      <c r="D532" s="23"/>
      <c r="E532" s="23"/>
      <c r="F532" s="23"/>
      <c r="G532" s="23"/>
      <c r="H532" s="23"/>
      <c r="I532" s="23"/>
      <c r="J532" s="23"/>
      <c r="K532" s="23"/>
      <c r="L532" s="23"/>
      <c r="M532" s="23"/>
      <c r="N532" s="23"/>
      <c r="O532" s="23"/>
      <c r="P532" s="23"/>
    </row>
    <row r="533" spans="1:16" x14ac:dyDescent="0.15">
      <c r="A533" s="96" t="s">
        <v>464</v>
      </c>
      <c r="B533" s="23"/>
      <c r="C533" s="23"/>
      <c r="D533" s="23"/>
      <c r="E533" s="23"/>
      <c r="F533" s="23"/>
      <c r="G533" s="23"/>
      <c r="H533" s="23"/>
      <c r="I533" s="23"/>
      <c r="J533" s="23"/>
      <c r="K533" s="23"/>
      <c r="L533" s="23"/>
      <c r="M533" s="23"/>
      <c r="N533" s="23"/>
      <c r="O533" s="23"/>
      <c r="P533" s="23"/>
    </row>
    <row r="534" spans="1:16" x14ac:dyDescent="0.15">
      <c r="A534" s="96" t="s">
        <v>574</v>
      </c>
      <c r="B534" s="23"/>
      <c r="C534" s="23"/>
      <c r="D534" s="23"/>
      <c r="E534" s="23"/>
      <c r="F534" s="23"/>
      <c r="G534" s="23"/>
      <c r="H534" s="23"/>
      <c r="I534" s="23"/>
      <c r="J534" s="23"/>
      <c r="K534" s="23"/>
      <c r="L534" s="23"/>
      <c r="M534" s="23"/>
      <c r="N534" s="23"/>
      <c r="O534" s="23"/>
      <c r="P534" s="23"/>
    </row>
    <row r="535" spans="1:16" x14ac:dyDescent="0.2">
      <c r="A535" s="94" t="s">
        <v>621</v>
      </c>
    </row>
    <row r="536" spans="1:16" ht="33.75" x14ac:dyDescent="0.2">
      <c r="A536" s="318" t="s">
        <v>705</v>
      </c>
    </row>
    <row r="537" spans="1:16" x14ac:dyDescent="0.2">
      <c r="A537" s="96" t="s">
        <v>423</v>
      </c>
    </row>
    <row r="538" spans="1:16" x14ac:dyDescent="0.2">
      <c r="A538" s="218"/>
    </row>
    <row r="539" spans="1:16" ht="15.75" x14ac:dyDescent="0.2">
      <c r="A539" s="163" t="s">
        <v>340</v>
      </c>
    </row>
    <row r="540" spans="1:16" ht="12.75" x14ac:dyDescent="0.2">
      <c r="A540" s="112" t="s">
        <v>330</v>
      </c>
      <c r="B540" s="111"/>
      <c r="C540" s="111"/>
      <c r="D540" s="111"/>
      <c r="E540" s="111"/>
      <c r="F540" s="111"/>
      <c r="G540" s="111"/>
      <c r="H540" s="111"/>
      <c r="I540" s="111"/>
      <c r="J540" s="111"/>
      <c r="K540" s="111"/>
      <c r="L540" s="111"/>
      <c r="M540" s="111"/>
      <c r="N540" s="111"/>
      <c r="O540" s="111"/>
      <c r="P540" s="111"/>
    </row>
    <row r="541" spans="1:16" x14ac:dyDescent="0.2">
      <c r="A541" s="164" t="s">
        <v>527</v>
      </c>
    </row>
    <row r="542" spans="1:16" x14ac:dyDescent="0.2">
      <c r="A542" s="164" t="s">
        <v>368</v>
      </c>
    </row>
    <row r="543" spans="1:16" ht="24.75" x14ac:dyDescent="0.15">
      <c r="A543" s="199"/>
      <c r="B543" s="193" t="s">
        <v>578</v>
      </c>
      <c r="C543" s="200" t="s">
        <v>579</v>
      </c>
      <c r="D543" s="200" t="s">
        <v>580</v>
      </c>
      <c r="E543" s="200" t="s">
        <v>581</v>
      </c>
      <c r="F543" s="200" t="s">
        <v>582</v>
      </c>
      <c r="G543" s="200" t="s">
        <v>583</v>
      </c>
      <c r="H543" s="200" t="s">
        <v>584</v>
      </c>
      <c r="I543" s="200" t="s">
        <v>585</v>
      </c>
      <c r="J543" s="200" t="s">
        <v>586</v>
      </c>
      <c r="K543" s="200" t="s">
        <v>587</v>
      </c>
      <c r="L543" s="200" t="s">
        <v>588</v>
      </c>
      <c r="M543" s="200" t="s">
        <v>589</v>
      </c>
      <c r="N543" s="200" t="s">
        <v>590</v>
      </c>
      <c r="O543" s="200" t="s">
        <v>591</v>
      </c>
      <c r="P543" s="193" t="s">
        <v>592</v>
      </c>
    </row>
    <row r="544" spans="1:16" x14ac:dyDescent="0.15">
      <c r="A544" s="192" t="s">
        <v>286</v>
      </c>
      <c r="B544" s="211">
        <f t="shared" ref="B544:B548" si="77">SUM(C544:O544)</f>
        <v>4357</v>
      </c>
      <c r="C544" s="224">
        <v>167</v>
      </c>
      <c r="D544" s="224">
        <v>292</v>
      </c>
      <c r="E544" s="224">
        <v>73</v>
      </c>
      <c r="F544" s="224">
        <v>543</v>
      </c>
      <c r="G544" s="224">
        <v>905</v>
      </c>
      <c r="H544" s="224">
        <v>245</v>
      </c>
      <c r="I544" s="224">
        <v>598</v>
      </c>
      <c r="J544" s="224">
        <v>197</v>
      </c>
      <c r="K544" s="224">
        <v>76</v>
      </c>
      <c r="L544" s="224">
        <v>320</v>
      </c>
      <c r="M544" s="224">
        <v>376</v>
      </c>
      <c r="N544" s="224">
        <v>329</v>
      </c>
      <c r="O544" s="224">
        <v>236</v>
      </c>
      <c r="P544" s="211">
        <v>55679</v>
      </c>
    </row>
    <row r="545" spans="1:16" x14ac:dyDescent="0.15">
      <c r="A545" s="98" t="s">
        <v>720</v>
      </c>
      <c r="B545" s="194">
        <f t="shared" si="77"/>
        <v>613</v>
      </c>
      <c r="C545" s="305">
        <v>13</v>
      </c>
      <c r="D545" s="305">
        <v>23</v>
      </c>
      <c r="E545" s="305">
        <v>27</v>
      </c>
      <c r="F545" s="305">
        <v>81</v>
      </c>
      <c r="G545" s="305">
        <v>124</v>
      </c>
      <c r="H545" s="305">
        <v>20</v>
      </c>
      <c r="I545" s="305">
        <v>132</v>
      </c>
      <c r="J545" s="305">
        <v>23</v>
      </c>
      <c r="K545" s="305">
        <v>30</v>
      </c>
      <c r="L545" s="305">
        <v>18</v>
      </c>
      <c r="M545" s="305">
        <v>78</v>
      </c>
      <c r="N545" s="305">
        <v>32</v>
      </c>
      <c r="O545" s="305">
        <v>12</v>
      </c>
      <c r="P545" s="194">
        <v>7901</v>
      </c>
    </row>
    <row r="546" spans="1:16" x14ac:dyDescent="0.15">
      <c r="A546" s="41" t="s">
        <v>288</v>
      </c>
      <c r="B546" s="194">
        <f t="shared" si="77"/>
        <v>2567</v>
      </c>
      <c r="C546" s="305">
        <v>55</v>
      </c>
      <c r="D546" s="305">
        <v>137</v>
      </c>
      <c r="E546" s="305">
        <v>184</v>
      </c>
      <c r="F546" s="305">
        <v>235</v>
      </c>
      <c r="G546" s="305">
        <v>726</v>
      </c>
      <c r="H546" s="305">
        <v>163</v>
      </c>
      <c r="I546" s="305">
        <v>408</v>
      </c>
      <c r="J546" s="305">
        <v>40</v>
      </c>
      <c r="K546" s="305">
        <v>77</v>
      </c>
      <c r="L546" s="305">
        <v>176</v>
      </c>
      <c r="M546" s="305">
        <v>100</v>
      </c>
      <c r="N546" s="305">
        <v>206</v>
      </c>
      <c r="O546" s="305">
        <v>60</v>
      </c>
      <c r="P546" s="194">
        <v>17484</v>
      </c>
    </row>
    <row r="547" spans="1:16" x14ac:dyDescent="0.15">
      <c r="A547" s="98" t="s">
        <v>289</v>
      </c>
      <c r="B547" s="194">
        <f t="shared" si="77"/>
        <v>603</v>
      </c>
      <c r="C547" s="305">
        <v>0</v>
      </c>
      <c r="D547" s="305">
        <v>0</v>
      </c>
      <c r="E547" s="305">
        <v>16</v>
      </c>
      <c r="F547" s="305">
        <v>51</v>
      </c>
      <c r="G547" s="305">
        <v>247</v>
      </c>
      <c r="H547" s="305">
        <v>0</v>
      </c>
      <c r="I547" s="305">
        <v>56</v>
      </c>
      <c r="J547" s="305">
        <v>0</v>
      </c>
      <c r="K547" s="305">
        <v>135</v>
      </c>
      <c r="L547" s="305">
        <v>35</v>
      </c>
      <c r="M547" s="305">
        <v>31</v>
      </c>
      <c r="N547" s="305">
        <v>18</v>
      </c>
      <c r="O547" s="305">
        <v>14</v>
      </c>
      <c r="P547" s="194">
        <v>6862</v>
      </c>
    </row>
    <row r="548" spans="1:16" x14ac:dyDescent="0.15">
      <c r="A548" s="98" t="s">
        <v>290</v>
      </c>
      <c r="B548" s="194">
        <f t="shared" si="77"/>
        <v>532</v>
      </c>
      <c r="C548" s="305">
        <v>0</v>
      </c>
      <c r="D548" s="305">
        <v>0</v>
      </c>
      <c r="E548" s="305">
        <v>27</v>
      </c>
      <c r="F548" s="305">
        <v>20</v>
      </c>
      <c r="G548" s="305">
        <v>315</v>
      </c>
      <c r="H548" s="305">
        <v>0</v>
      </c>
      <c r="I548" s="305">
        <v>75</v>
      </c>
      <c r="J548" s="305">
        <v>0</v>
      </c>
      <c r="K548" s="305">
        <v>0</v>
      </c>
      <c r="L548" s="305">
        <v>0</v>
      </c>
      <c r="M548" s="305">
        <v>0</v>
      </c>
      <c r="N548" s="305">
        <v>95</v>
      </c>
      <c r="O548" s="305">
        <v>0</v>
      </c>
      <c r="P548" s="194">
        <v>6266</v>
      </c>
    </row>
    <row r="549" spans="1:16" x14ac:dyDescent="0.15">
      <c r="A549" s="165" t="s">
        <v>655</v>
      </c>
      <c r="B549" s="194">
        <f t="shared" ref="B549" si="78">SUM(C549:O549)</f>
        <v>745</v>
      </c>
      <c r="C549" s="305">
        <v>47</v>
      </c>
      <c r="D549" s="305">
        <v>55</v>
      </c>
      <c r="E549" s="305">
        <v>60</v>
      </c>
      <c r="F549" s="305">
        <v>70</v>
      </c>
      <c r="G549" s="305">
        <v>171</v>
      </c>
      <c r="H549" s="305">
        <v>25</v>
      </c>
      <c r="I549" s="305">
        <v>126</v>
      </c>
      <c r="J549" s="305">
        <v>25</v>
      </c>
      <c r="K549" s="305">
        <v>0</v>
      </c>
      <c r="L549" s="305">
        <v>36</v>
      </c>
      <c r="M549" s="305">
        <v>28</v>
      </c>
      <c r="N549" s="305">
        <v>59</v>
      </c>
      <c r="O549" s="305">
        <v>43</v>
      </c>
      <c r="P549" s="194">
        <v>8806</v>
      </c>
    </row>
    <row r="550" spans="1:16" x14ac:dyDescent="0.15">
      <c r="A550" s="97" t="s">
        <v>654</v>
      </c>
      <c r="B550" s="195">
        <f>SUM(C550:O550)</f>
        <v>956</v>
      </c>
      <c r="C550" s="225">
        <v>47</v>
      </c>
      <c r="D550" s="225">
        <v>55</v>
      </c>
      <c r="E550" s="225">
        <v>217</v>
      </c>
      <c r="F550" s="225">
        <v>80</v>
      </c>
      <c r="G550" s="225">
        <v>171</v>
      </c>
      <c r="H550" s="225">
        <v>25</v>
      </c>
      <c r="I550" s="225">
        <v>140</v>
      </c>
      <c r="J550" s="225">
        <v>29</v>
      </c>
      <c r="K550" s="225">
        <v>0</v>
      </c>
      <c r="L550" s="225">
        <v>36</v>
      </c>
      <c r="M550" s="225">
        <v>49</v>
      </c>
      <c r="N550" s="225">
        <v>64</v>
      </c>
      <c r="O550" s="225">
        <v>43</v>
      </c>
      <c r="P550" s="195">
        <v>10475</v>
      </c>
    </row>
    <row r="551" spans="1:16" x14ac:dyDescent="0.15">
      <c r="A551" s="322" t="s">
        <v>577</v>
      </c>
      <c r="B551" s="4"/>
      <c r="C551" s="4"/>
      <c r="D551" s="4"/>
      <c r="E551" s="4"/>
      <c r="F551" s="4"/>
      <c r="G551" s="4"/>
      <c r="H551" s="4"/>
      <c r="I551" s="4"/>
      <c r="J551" s="4"/>
      <c r="K551" s="4"/>
      <c r="L551" s="4"/>
      <c r="M551" s="4"/>
      <c r="N551" s="4"/>
      <c r="O551" s="4"/>
      <c r="P551" s="4"/>
    </row>
    <row r="552" spans="1:16" x14ac:dyDescent="0.15">
      <c r="A552" s="322" t="s">
        <v>656</v>
      </c>
      <c r="B552" s="4"/>
      <c r="C552" s="4"/>
      <c r="D552" s="4"/>
      <c r="E552" s="4"/>
      <c r="F552" s="4"/>
      <c r="G552" s="4"/>
      <c r="H552" s="4"/>
      <c r="I552" s="4"/>
      <c r="J552" s="4"/>
      <c r="K552" s="4"/>
      <c r="L552" s="4"/>
      <c r="M552" s="4"/>
      <c r="N552" s="4"/>
      <c r="O552" s="4"/>
      <c r="P552" s="4"/>
    </row>
    <row r="553" spans="1:16" x14ac:dyDescent="0.15">
      <c r="A553" s="96" t="s">
        <v>423</v>
      </c>
      <c r="B553" s="4"/>
      <c r="C553" s="4"/>
      <c r="D553" s="4"/>
      <c r="E553" s="4"/>
      <c r="F553" s="4"/>
      <c r="G553" s="4"/>
      <c r="H553" s="4"/>
      <c r="I553" s="4"/>
      <c r="J553" s="4"/>
      <c r="K553" s="4"/>
      <c r="L553" s="4"/>
      <c r="M553" s="4"/>
      <c r="N553" s="4"/>
      <c r="O553" s="4"/>
      <c r="P553" s="4"/>
    </row>
    <row r="554" spans="1:16" ht="12" x14ac:dyDescent="0.2">
      <c r="A554" s="166"/>
      <c r="B554" s="4"/>
      <c r="C554" s="4"/>
      <c r="D554" s="4"/>
      <c r="E554" s="4"/>
      <c r="F554" s="4"/>
      <c r="G554" s="4"/>
      <c r="H554" s="4"/>
      <c r="I554" s="4"/>
      <c r="J554" s="4"/>
      <c r="K554" s="4"/>
      <c r="L554" s="4"/>
      <c r="M554" s="4"/>
      <c r="N554" s="4"/>
      <c r="O554" s="4"/>
      <c r="P554" s="4"/>
    </row>
    <row r="555" spans="1:16" ht="15.75" x14ac:dyDescent="0.2">
      <c r="A555" s="24" t="s">
        <v>309</v>
      </c>
      <c r="B555" s="10"/>
      <c r="C555" s="10"/>
      <c r="D555" s="10"/>
      <c r="E555" s="10"/>
      <c r="F555" s="10"/>
      <c r="G555" s="10"/>
      <c r="H555" s="10"/>
      <c r="I555" s="10"/>
      <c r="J555" s="10"/>
      <c r="K555" s="10"/>
      <c r="L555" s="10"/>
      <c r="M555" s="10"/>
      <c r="N555" s="10"/>
      <c r="O555" s="10"/>
      <c r="P555" s="10"/>
    </row>
    <row r="556" spans="1:16" ht="12.75" x14ac:dyDescent="0.2">
      <c r="A556" s="29" t="s">
        <v>528</v>
      </c>
    </row>
    <row r="557" spans="1:16" x14ac:dyDescent="0.2">
      <c r="A557" s="167" t="s">
        <v>529</v>
      </c>
    </row>
    <row r="558" spans="1:16" ht="24.75" x14ac:dyDescent="0.15">
      <c r="A558" s="199"/>
      <c r="B558" s="193" t="s">
        <v>578</v>
      </c>
      <c r="C558" s="200" t="s">
        <v>579</v>
      </c>
      <c r="D558" s="200" t="s">
        <v>580</v>
      </c>
      <c r="E558" s="200" t="s">
        <v>581</v>
      </c>
      <c r="F558" s="200" t="s">
        <v>582</v>
      </c>
      <c r="G558" s="200" t="s">
        <v>583</v>
      </c>
      <c r="H558" s="200" t="s">
        <v>584</v>
      </c>
      <c r="I558" s="200" t="s">
        <v>585</v>
      </c>
      <c r="J558" s="200" t="s">
        <v>586</v>
      </c>
      <c r="K558" s="200" t="s">
        <v>587</v>
      </c>
      <c r="L558" s="200" t="s">
        <v>588</v>
      </c>
      <c r="M558" s="200" t="s">
        <v>589</v>
      </c>
      <c r="N558" s="200" t="s">
        <v>590</v>
      </c>
      <c r="O558" s="200" t="s">
        <v>591</v>
      </c>
      <c r="P558" s="193" t="s">
        <v>592</v>
      </c>
    </row>
    <row r="559" spans="1:16" x14ac:dyDescent="0.15">
      <c r="A559" s="292" t="s">
        <v>136</v>
      </c>
      <c r="B559" s="211">
        <f t="shared" ref="B559" si="79">SUM(C559:O559)</f>
        <v>3553026</v>
      </c>
      <c r="C559" s="288">
        <v>109392</v>
      </c>
      <c r="D559" s="288">
        <v>261180</v>
      </c>
      <c r="E559" s="288">
        <v>181053</v>
      </c>
      <c r="F559" s="288">
        <v>423840</v>
      </c>
      <c r="G559" s="288">
        <v>715532</v>
      </c>
      <c r="H559" s="288">
        <v>110358</v>
      </c>
      <c r="I559" s="288">
        <v>718743</v>
      </c>
      <c r="J559" s="288">
        <v>118075</v>
      </c>
      <c r="K559" s="288">
        <v>60898</v>
      </c>
      <c r="L559" s="288">
        <v>161703</v>
      </c>
      <c r="M559" s="288">
        <v>349914</v>
      </c>
      <c r="N559" s="288">
        <v>211038</v>
      </c>
      <c r="O559" s="288">
        <v>131300</v>
      </c>
      <c r="P559" s="211">
        <v>34980732</v>
      </c>
    </row>
    <row r="560" spans="1:16" x14ac:dyDescent="0.15">
      <c r="A560" s="133" t="s">
        <v>222</v>
      </c>
      <c r="B560" s="203">
        <v>75.900000000000006</v>
      </c>
      <c r="C560" s="204">
        <v>65.5</v>
      </c>
      <c r="D560" s="204">
        <v>65.8</v>
      </c>
      <c r="E560" s="204">
        <v>71.7</v>
      </c>
      <c r="F560" s="204">
        <v>78.599999999999994</v>
      </c>
      <c r="G560" s="204">
        <v>88.3</v>
      </c>
      <c r="H560" s="204">
        <v>79.8</v>
      </c>
      <c r="I560" s="204">
        <v>74.2</v>
      </c>
      <c r="J560" s="204">
        <v>70.5</v>
      </c>
      <c r="K560" s="204">
        <v>57.4</v>
      </c>
      <c r="L560" s="204">
        <v>67</v>
      </c>
      <c r="M560" s="204">
        <v>63.4</v>
      </c>
      <c r="N560" s="204">
        <v>83.4</v>
      </c>
      <c r="O560" s="204">
        <v>84.4</v>
      </c>
      <c r="P560" s="203">
        <v>82.1</v>
      </c>
    </row>
    <row r="561" spans="1:16" x14ac:dyDescent="0.15">
      <c r="A561" s="133" t="s">
        <v>167</v>
      </c>
      <c r="B561" s="203">
        <v>15.7</v>
      </c>
      <c r="C561" s="204">
        <v>24.8</v>
      </c>
      <c r="D561" s="204">
        <v>25.4</v>
      </c>
      <c r="E561" s="204">
        <v>17.3</v>
      </c>
      <c r="F561" s="204">
        <v>13</v>
      </c>
      <c r="G561" s="204">
        <v>4.4000000000000004</v>
      </c>
      <c r="H561" s="204">
        <v>9.5</v>
      </c>
      <c r="I561" s="204">
        <v>18.399999999999999</v>
      </c>
      <c r="J561" s="204">
        <v>18.8</v>
      </c>
      <c r="K561" s="204">
        <v>32.299999999999997</v>
      </c>
      <c r="L561" s="204">
        <v>23.3</v>
      </c>
      <c r="M561" s="204">
        <v>28.4</v>
      </c>
      <c r="N561" s="204">
        <v>7.5</v>
      </c>
      <c r="O561" s="204">
        <v>5.8</v>
      </c>
      <c r="P561" s="203">
        <v>9.8000000000000007</v>
      </c>
    </row>
    <row r="562" spans="1:16" x14ac:dyDescent="0.15">
      <c r="A562" s="133" t="s">
        <v>168</v>
      </c>
      <c r="B562" s="203">
        <v>8.5</v>
      </c>
      <c r="C562" s="204">
        <v>9.6999999999999993</v>
      </c>
      <c r="D562" s="204">
        <v>8.8000000000000007</v>
      </c>
      <c r="E562" s="204">
        <v>11</v>
      </c>
      <c r="F562" s="204">
        <v>8.4</v>
      </c>
      <c r="G562" s="204">
        <v>7.3</v>
      </c>
      <c r="H562" s="204">
        <v>10.7</v>
      </c>
      <c r="I562" s="204">
        <v>7.4</v>
      </c>
      <c r="J562" s="204">
        <v>10.7</v>
      </c>
      <c r="K562" s="204">
        <v>10.199999999999999</v>
      </c>
      <c r="L562" s="204">
        <v>9.6999999999999993</v>
      </c>
      <c r="M562" s="204">
        <v>8.1999999999999993</v>
      </c>
      <c r="N562" s="204">
        <v>9.1</v>
      </c>
      <c r="O562" s="204">
        <v>9.8000000000000007</v>
      </c>
      <c r="P562" s="203">
        <v>8.1</v>
      </c>
    </row>
    <row r="563" spans="1:16" x14ac:dyDescent="0.15">
      <c r="A563" s="69" t="s">
        <v>218</v>
      </c>
      <c r="B563" s="203"/>
      <c r="C563" s="204"/>
      <c r="D563" s="204"/>
      <c r="E563" s="204"/>
      <c r="F563" s="204"/>
      <c r="G563" s="204"/>
      <c r="H563" s="204"/>
      <c r="I563" s="204"/>
      <c r="J563" s="204"/>
      <c r="K563" s="204"/>
      <c r="L563" s="204"/>
      <c r="M563" s="204"/>
      <c r="N563" s="204"/>
      <c r="O563" s="204"/>
      <c r="P563" s="203"/>
    </row>
    <row r="564" spans="1:16" x14ac:dyDescent="0.15">
      <c r="A564" s="133" t="s">
        <v>169</v>
      </c>
      <c r="B564" s="203">
        <v>59.09374399951578</v>
      </c>
      <c r="C564" s="204">
        <v>66.321440453315631</v>
      </c>
      <c r="D564" s="204">
        <v>62.541577804288387</v>
      </c>
      <c r="E564" s="204">
        <v>69.426231972832923</v>
      </c>
      <c r="F564" s="204">
        <v>58.92666301510576</v>
      </c>
      <c r="G564" s="204">
        <v>52.403584192115375</v>
      </c>
      <c r="H564" s="204">
        <v>68.97990231320702</v>
      </c>
      <c r="I564" s="204">
        <v>53.299649282152338</v>
      </c>
      <c r="J564" s="204">
        <v>69.602442805799413</v>
      </c>
      <c r="K564" s="204">
        <v>65.321561427657514</v>
      </c>
      <c r="L564" s="204">
        <v>65.114186303720629</v>
      </c>
      <c r="M564" s="204">
        <v>59.675029660380119</v>
      </c>
      <c r="N564" s="204">
        <v>66.858799616641335</v>
      </c>
      <c r="O564" s="204">
        <v>66.383339808064619</v>
      </c>
      <c r="P564" s="203">
        <v>57.628774860541334</v>
      </c>
    </row>
    <row r="565" spans="1:16" x14ac:dyDescent="0.15">
      <c r="A565" s="133" t="s">
        <v>170</v>
      </c>
      <c r="B565" s="203">
        <v>38.426907300229807</v>
      </c>
      <c r="C565" s="204">
        <v>30.650401747967237</v>
      </c>
      <c r="D565" s="204">
        <v>34.729909084930156</v>
      </c>
      <c r="E565" s="204">
        <v>28.144005893047819</v>
      </c>
      <c r="F565" s="204">
        <v>38.374861462163722</v>
      </c>
      <c r="G565" s="204">
        <v>45.523665034765052</v>
      </c>
      <c r="H565" s="204">
        <v>28.014989582153877</v>
      </c>
      <c r="I565" s="204">
        <v>44.235137537349097</v>
      </c>
      <c r="J565" s="204">
        <v>27.590103629996953</v>
      </c>
      <c r="K565" s="204">
        <v>31.004176288425704</v>
      </c>
      <c r="L565" s="204">
        <v>32.346066687875279</v>
      </c>
      <c r="M565" s="204">
        <v>37.441915621537888</v>
      </c>
      <c r="N565" s="204">
        <v>31.032824567305369</v>
      </c>
      <c r="O565" s="204">
        <v>31.413319228927051</v>
      </c>
      <c r="P565" s="203">
        <v>40.188268758671263</v>
      </c>
    </row>
    <row r="566" spans="1:16" x14ac:dyDescent="0.15">
      <c r="A566" s="133" t="s">
        <v>171</v>
      </c>
      <c r="B566" s="203">
        <v>2.4793487002544206</v>
      </c>
      <c r="C566" s="204">
        <v>3.0281577987171291</v>
      </c>
      <c r="D566" s="204">
        <v>2.7285131107814586</v>
      </c>
      <c r="E566" s="204">
        <v>2.4297621341192635</v>
      </c>
      <c r="F566" s="204">
        <v>2.6984755227305186</v>
      </c>
      <c r="G566" s="204">
        <v>2.0727507731195662</v>
      </c>
      <c r="H566" s="204">
        <v>3.0051081046390915</v>
      </c>
      <c r="I566" s="204">
        <v>2.4652131804985542</v>
      </c>
      <c r="J566" s="204">
        <v>2.8074535642036285</v>
      </c>
      <c r="K566" s="204">
        <v>3.6742622839167884</v>
      </c>
      <c r="L566" s="204">
        <v>2.5397470084040843</v>
      </c>
      <c r="M566" s="204">
        <v>2.8830547180819766</v>
      </c>
      <c r="N566" s="204">
        <v>2.1083758160532895</v>
      </c>
      <c r="O566" s="204">
        <v>2.2033409630083276</v>
      </c>
      <c r="P566" s="203">
        <v>2.1829563807874002</v>
      </c>
    </row>
    <row r="567" spans="1:16" x14ac:dyDescent="0.15">
      <c r="A567" s="121" t="s">
        <v>530</v>
      </c>
      <c r="B567" s="213">
        <v>7.7</v>
      </c>
      <c r="C567" s="214">
        <v>3.8</v>
      </c>
      <c r="D567" s="214">
        <v>4.9000000000000004</v>
      </c>
      <c r="E567" s="214">
        <v>3.8</v>
      </c>
      <c r="F567" s="214">
        <v>6.7</v>
      </c>
      <c r="G567" s="214">
        <v>10.6</v>
      </c>
      <c r="H567" s="214">
        <v>3.1</v>
      </c>
      <c r="I567" s="214">
        <v>11.7</v>
      </c>
      <c r="J567" s="214">
        <v>4.4000000000000004</v>
      </c>
      <c r="K567" s="214">
        <v>5</v>
      </c>
      <c r="L567" s="214">
        <v>4.5</v>
      </c>
      <c r="M567" s="214">
        <v>6.7</v>
      </c>
      <c r="N567" s="214">
        <v>4.2</v>
      </c>
      <c r="O567" s="214">
        <v>4.3</v>
      </c>
      <c r="P567" s="213">
        <v>9.6</v>
      </c>
    </row>
    <row r="568" spans="1:16" x14ac:dyDescent="0.2">
      <c r="A568" s="38" t="s">
        <v>182</v>
      </c>
    </row>
    <row r="570" spans="1:16" ht="15.75" x14ac:dyDescent="0.2">
      <c r="A570" s="24" t="s">
        <v>310</v>
      </c>
      <c r="B570" s="10"/>
      <c r="C570" s="10"/>
      <c r="D570" s="10"/>
      <c r="E570" s="10"/>
      <c r="F570" s="10"/>
      <c r="G570" s="10"/>
      <c r="H570" s="10"/>
      <c r="I570" s="10"/>
      <c r="J570" s="10"/>
      <c r="K570" s="10"/>
      <c r="L570" s="10"/>
      <c r="M570" s="10"/>
      <c r="N570" s="10"/>
      <c r="O570" s="10"/>
      <c r="P570" s="10"/>
    </row>
    <row r="571" spans="1:16" ht="12.75" x14ac:dyDescent="0.2">
      <c r="A571" s="29" t="s">
        <v>531</v>
      </c>
    </row>
    <row r="572" spans="1:16" x14ac:dyDescent="0.2">
      <c r="A572" s="168" t="s">
        <v>370</v>
      </c>
    </row>
    <row r="573" spans="1:16" ht="24.75" x14ac:dyDescent="0.15">
      <c r="A573" s="199"/>
      <c r="B573" s="193" t="s">
        <v>578</v>
      </c>
      <c r="C573" s="200" t="s">
        <v>579</v>
      </c>
      <c r="D573" s="200" t="s">
        <v>580</v>
      </c>
      <c r="E573" s="200" t="s">
        <v>581</v>
      </c>
      <c r="F573" s="200" t="s">
        <v>582</v>
      </c>
      <c r="G573" s="200" t="s">
        <v>583</v>
      </c>
      <c r="H573" s="200" t="s">
        <v>584</v>
      </c>
      <c r="I573" s="200" t="s">
        <v>585</v>
      </c>
      <c r="J573" s="200" t="s">
        <v>586</v>
      </c>
      <c r="K573" s="200" t="s">
        <v>587</v>
      </c>
      <c r="L573" s="200" t="s">
        <v>588</v>
      </c>
      <c r="M573" s="200" t="s">
        <v>589</v>
      </c>
      <c r="N573" s="200" t="s">
        <v>590</v>
      </c>
      <c r="O573" s="200" t="s">
        <v>591</v>
      </c>
      <c r="P573" s="193" t="s">
        <v>592</v>
      </c>
    </row>
    <row r="574" spans="1:16" x14ac:dyDescent="0.2">
      <c r="A574" s="258" t="s">
        <v>371</v>
      </c>
      <c r="B574" s="259">
        <f t="shared" ref="B574" si="80">SUM(C574:O574)</f>
        <v>5032</v>
      </c>
      <c r="C574" s="260">
        <v>17</v>
      </c>
      <c r="D574" s="260">
        <v>335</v>
      </c>
      <c r="E574" s="260">
        <v>3</v>
      </c>
      <c r="F574" s="260">
        <v>564</v>
      </c>
      <c r="G574" s="260">
        <v>2186</v>
      </c>
      <c r="H574" s="260">
        <v>0</v>
      </c>
      <c r="I574" s="260">
        <v>1621</v>
      </c>
      <c r="J574" s="260">
        <v>0</v>
      </c>
      <c r="K574" s="260">
        <v>0</v>
      </c>
      <c r="L574" s="260">
        <v>15</v>
      </c>
      <c r="M574" s="260">
        <v>271</v>
      </c>
      <c r="N574" s="260">
        <v>5</v>
      </c>
      <c r="O574" s="260">
        <v>15</v>
      </c>
      <c r="P574" s="259">
        <v>98126</v>
      </c>
    </row>
    <row r="575" spans="1:16" x14ac:dyDescent="0.15">
      <c r="A575" s="134" t="s">
        <v>146</v>
      </c>
      <c r="B575" s="194">
        <f t="shared" ref="B575:O575" si="81">B574-B576</f>
        <v>73</v>
      </c>
      <c r="C575" s="303">
        <f t="shared" si="81"/>
        <v>5</v>
      </c>
      <c r="D575" s="303">
        <f t="shared" si="81"/>
        <v>2</v>
      </c>
      <c r="E575" s="303">
        <f t="shared" si="81"/>
        <v>3</v>
      </c>
      <c r="F575" s="303">
        <f t="shared" si="81"/>
        <v>1</v>
      </c>
      <c r="G575" s="303">
        <f t="shared" si="81"/>
        <v>23</v>
      </c>
      <c r="H575" s="303">
        <f t="shared" si="81"/>
        <v>0</v>
      </c>
      <c r="I575" s="303">
        <f t="shared" si="81"/>
        <v>5</v>
      </c>
      <c r="J575" s="303">
        <f t="shared" si="81"/>
        <v>0</v>
      </c>
      <c r="K575" s="303">
        <f t="shared" si="81"/>
        <v>0</v>
      </c>
      <c r="L575" s="303">
        <f t="shared" si="81"/>
        <v>15</v>
      </c>
      <c r="M575" s="303">
        <f t="shared" si="81"/>
        <v>18</v>
      </c>
      <c r="N575" s="303">
        <f t="shared" si="81"/>
        <v>0</v>
      </c>
      <c r="O575" s="303">
        <f t="shared" si="81"/>
        <v>1</v>
      </c>
      <c r="P575" s="194">
        <v>1260</v>
      </c>
    </row>
    <row r="576" spans="1:16" x14ac:dyDescent="0.15">
      <c r="A576" s="134" t="s">
        <v>147</v>
      </c>
      <c r="B576" s="194">
        <f t="shared" ref="B576:B587" si="82">SUM(C576:O576)</f>
        <v>4959</v>
      </c>
      <c r="C576" s="303">
        <v>12</v>
      </c>
      <c r="D576" s="303">
        <v>333</v>
      </c>
      <c r="E576" s="303">
        <v>0</v>
      </c>
      <c r="F576" s="303">
        <v>563</v>
      </c>
      <c r="G576" s="303">
        <v>2163</v>
      </c>
      <c r="H576" s="303">
        <v>0</v>
      </c>
      <c r="I576" s="303">
        <v>1616</v>
      </c>
      <c r="J576" s="303">
        <v>0</v>
      </c>
      <c r="K576" s="303">
        <v>0</v>
      </c>
      <c r="L576" s="303">
        <v>0</v>
      </c>
      <c r="M576" s="303">
        <v>253</v>
      </c>
      <c r="N576" s="303">
        <v>5</v>
      </c>
      <c r="O576" s="303">
        <v>14</v>
      </c>
      <c r="P576" s="194">
        <v>96866</v>
      </c>
    </row>
    <row r="577" spans="1:16" x14ac:dyDescent="0.15">
      <c r="A577" s="135" t="s">
        <v>148</v>
      </c>
      <c r="B577" s="194">
        <f t="shared" si="82"/>
        <v>1246</v>
      </c>
      <c r="C577" s="303">
        <v>7</v>
      </c>
      <c r="D577" s="303">
        <v>96</v>
      </c>
      <c r="E577" s="303">
        <v>0</v>
      </c>
      <c r="F577" s="303">
        <v>145</v>
      </c>
      <c r="G577" s="303">
        <v>553</v>
      </c>
      <c r="H577" s="303">
        <v>0</v>
      </c>
      <c r="I577" s="303">
        <v>326</v>
      </c>
      <c r="J577" s="303">
        <v>0</v>
      </c>
      <c r="K577" s="303">
        <v>0</v>
      </c>
      <c r="L577" s="303">
        <v>0</v>
      </c>
      <c r="M577" s="303">
        <v>112</v>
      </c>
      <c r="N577" s="303">
        <v>3</v>
      </c>
      <c r="O577" s="303">
        <v>4</v>
      </c>
      <c r="P577" s="194">
        <v>33121</v>
      </c>
    </row>
    <row r="578" spans="1:16" x14ac:dyDescent="0.15">
      <c r="A578" s="135" t="s">
        <v>149</v>
      </c>
      <c r="B578" s="194">
        <f t="shared" si="82"/>
        <v>3129</v>
      </c>
      <c r="C578" s="303">
        <v>3</v>
      </c>
      <c r="D578" s="303">
        <v>173</v>
      </c>
      <c r="E578" s="303">
        <v>0</v>
      </c>
      <c r="F578" s="303">
        <v>285</v>
      </c>
      <c r="G578" s="303">
        <v>1372</v>
      </c>
      <c r="H578" s="303">
        <v>0</v>
      </c>
      <c r="I578" s="303">
        <v>1178</v>
      </c>
      <c r="J578" s="303">
        <v>0</v>
      </c>
      <c r="K578" s="303">
        <v>0</v>
      </c>
      <c r="L578" s="303">
        <v>0</v>
      </c>
      <c r="M578" s="303">
        <v>109</v>
      </c>
      <c r="N578" s="303">
        <v>1</v>
      </c>
      <c r="O578" s="303">
        <v>8</v>
      </c>
      <c r="P578" s="194">
        <v>57047</v>
      </c>
    </row>
    <row r="579" spans="1:16" x14ac:dyDescent="0.15">
      <c r="A579" s="135" t="s">
        <v>139</v>
      </c>
      <c r="B579" s="194">
        <f t="shared" si="82"/>
        <v>514</v>
      </c>
      <c r="C579" s="303">
        <v>2</v>
      </c>
      <c r="D579" s="303">
        <v>64</v>
      </c>
      <c r="E579" s="303">
        <v>0</v>
      </c>
      <c r="F579" s="303">
        <v>117</v>
      </c>
      <c r="G579" s="303">
        <v>209</v>
      </c>
      <c r="H579" s="303">
        <v>0</v>
      </c>
      <c r="I579" s="303">
        <v>89</v>
      </c>
      <c r="J579" s="303">
        <v>0</v>
      </c>
      <c r="K579" s="303">
        <v>0</v>
      </c>
      <c r="L579" s="303">
        <v>0</v>
      </c>
      <c r="M579" s="303">
        <v>30</v>
      </c>
      <c r="N579" s="303">
        <v>1</v>
      </c>
      <c r="O579" s="303">
        <v>2</v>
      </c>
      <c r="P579" s="194">
        <v>4897</v>
      </c>
    </row>
    <row r="580" spans="1:16" x14ac:dyDescent="0.15">
      <c r="A580" s="135" t="s">
        <v>150</v>
      </c>
      <c r="B580" s="194">
        <f t="shared" si="82"/>
        <v>70</v>
      </c>
      <c r="C580" s="303">
        <v>0</v>
      </c>
      <c r="D580" s="303">
        <v>0</v>
      </c>
      <c r="E580" s="303">
        <v>0</v>
      </c>
      <c r="F580" s="303">
        <v>16</v>
      </c>
      <c r="G580" s="303">
        <v>29</v>
      </c>
      <c r="H580" s="303">
        <v>0</v>
      </c>
      <c r="I580" s="303">
        <v>23</v>
      </c>
      <c r="J580" s="303">
        <v>0</v>
      </c>
      <c r="K580" s="303">
        <v>0</v>
      </c>
      <c r="L580" s="303">
        <v>0</v>
      </c>
      <c r="M580" s="303">
        <v>2</v>
      </c>
      <c r="N580" s="303">
        <v>0</v>
      </c>
      <c r="O580" s="303">
        <v>0</v>
      </c>
      <c r="P580" s="194">
        <v>1801</v>
      </c>
    </row>
    <row r="581" spans="1:16" x14ac:dyDescent="0.15">
      <c r="A581" s="70" t="s">
        <v>372</v>
      </c>
      <c r="B581" s="194">
        <f t="shared" si="82"/>
        <v>664</v>
      </c>
      <c r="C581" s="303">
        <v>0</v>
      </c>
      <c r="D581" s="303">
        <v>0</v>
      </c>
      <c r="E581" s="303">
        <v>0</v>
      </c>
      <c r="F581" s="303">
        <v>128</v>
      </c>
      <c r="G581" s="303">
        <v>458</v>
      </c>
      <c r="H581" s="303">
        <v>0</v>
      </c>
      <c r="I581" s="303">
        <v>76</v>
      </c>
      <c r="J581" s="303">
        <v>0</v>
      </c>
      <c r="K581" s="303">
        <v>0</v>
      </c>
      <c r="L581" s="303">
        <v>0</v>
      </c>
      <c r="M581" s="303">
        <v>2</v>
      </c>
      <c r="N581" s="303">
        <v>0</v>
      </c>
      <c r="O581" s="303">
        <v>0</v>
      </c>
      <c r="P581" s="194">
        <v>9873</v>
      </c>
    </row>
    <row r="582" spans="1:16" x14ac:dyDescent="0.15">
      <c r="A582" s="134" t="s">
        <v>146</v>
      </c>
      <c r="B582" s="194">
        <f t="shared" ref="B582:O582" si="83">B581-B583</f>
        <v>5</v>
      </c>
      <c r="C582" s="303">
        <f t="shared" si="83"/>
        <v>0</v>
      </c>
      <c r="D582" s="303">
        <f t="shared" si="83"/>
        <v>0</v>
      </c>
      <c r="E582" s="303">
        <f t="shared" si="83"/>
        <v>0</v>
      </c>
      <c r="F582" s="303">
        <f t="shared" si="83"/>
        <v>0</v>
      </c>
      <c r="G582" s="303">
        <f t="shared" si="83"/>
        <v>3</v>
      </c>
      <c r="H582" s="303">
        <f t="shared" si="83"/>
        <v>0</v>
      </c>
      <c r="I582" s="303">
        <f t="shared" si="83"/>
        <v>2</v>
      </c>
      <c r="J582" s="303">
        <f t="shared" si="83"/>
        <v>0</v>
      </c>
      <c r="K582" s="303">
        <f t="shared" si="83"/>
        <v>0</v>
      </c>
      <c r="L582" s="303">
        <f t="shared" si="83"/>
        <v>0</v>
      </c>
      <c r="M582" s="303">
        <f t="shared" si="83"/>
        <v>0</v>
      </c>
      <c r="N582" s="303">
        <f t="shared" si="83"/>
        <v>0</v>
      </c>
      <c r="O582" s="303">
        <f t="shared" si="83"/>
        <v>0</v>
      </c>
      <c r="P582" s="194">
        <v>25</v>
      </c>
    </row>
    <row r="583" spans="1:16" x14ac:dyDescent="0.15">
      <c r="A583" s="134" t="s">
        <v>151</v>
      </c>
      <c r="B583" s="194">
        <f t="shared" si="82"/>
        <v>659</v>
      </c>
      <c r="C583" s="303">
        <v>0</v>
      </c>
      <c r="D583" s="303">
        <v>0</v>
      </c>
      <c r="E583" s="303">
        <v>0</v>
      </c>
      <c r="F583" s="303">
        <v>128</v>
      </c>
      <c r="G583" s="303">
        <v>455</v>
      </c>
      <c r="H583" s="303">
        <v>0</v>
      </c>
      <c r="I583" s="303">
        <v>74</v>
      </c>
      <c r="J583" s="303">
        <v>0</v>
      </c>
      <c r="K583" s="303">
        <v>0</v>
      </c>
      <c r="L583" s="303">
        <v>0</v>
      </c>
      <c r="M583" s="303">
        <v>2</v>
      </c>
      <c r="N583" s="303">
        <v>0</v>
      </c>
      <c r="O583" s="303">
        <v>0</v>
      </c>
      <c r="P583" s="194">
        <v>9848</v>
      </c>
    </row>
    <row r="584" spans="1:16" x14ac:dyDescent="0.15">
      <c r="A584" s="135" t="s">
        <v>152</v>
      </c>
      <c r="B584" s="194">
        <f t="shared" si="82"/>
        <v>366</v>
      </c>
      <c r="C584" s="303">
        <v>0</v>
      </c>
      <c r="D584" s="303">
        <v>0</v>
      </c>
      <c r="E584" s="303">
        <v>0</v>
      </c>
      <c r="F584" s="303">
        <v>85</v>
      </c>
      <c r="G584" s="303">
        <v>241</v>
      </c>
      <c r="H584" s="303">
        <v>0</v>
      </c>
      <c r="I584" s="303">
        <v>40</v>
      </c>
      <c r="J584" s="303">
        <v>0</v>
      </c>
      <c r="K584" s="303">
        <v>0</v>
      </c>
      <c r="L584" s="303">
        <v>0</v>
      </c>
      <c r="M584" s="303">
        <v>0</v>
      </c>
      <c r="N584" s="303">
        <v>0</v>
      </c>
      <c r="O584" s="303">
        <v>0</v>
      </c>
      <c r="P584" s="194">
        <v>5835</v>
      </c>
    </row>
    <row r="585" spans="1:16" x14ac:dyDescent="0.15">
      <c r="A585" s="135" t="s">
        <v>149</v>
      </c>
      <c r="B585" s="194">
        <f t="shared" si="82"/>
        <v>220</v>
      </c>
      <c r="C585" s="303">
        <v>0</v>
      </c>
      <c r="D585" s="303">
        <v>0</v>
      </c>
      <c r="E585" s="303">
        <v>0</v>
      </c>
      <c r="F585" s="303">
        <v>27</v>
      </c>
      <c r="G585" s="303">
        <v>161</v>
      </c>
      <c r="H585" s="303">
        <v>0</v>
      </c>
      <c r="I585" s="303">
        <v>31</v>
      </c>
      <c r="J585" s="303">
        <v>0</v>
      </c>
      <c r="K585" s="303">
        <v>0</v>
      </c>
      <c r="L585" s="303">
        <v>0</v>
      </c>
      <c r="M585" s="303">
        <v>1</v>
      </c>
      <c r="N585" s="303">
        <v>0</v>
      </c>
      <c r="O585" s="303">
        <v>0</v>
      </c>
      <c r="P585" s="194">
        <v>3377</v>
      </c>
    </row>
    <row r="586" spans="1:16" x14ac:dyDescent="0.15">
      <c r="A586" s="135" t="s">
        <v>139</v>
      </c>
      <c r="B586" s="194">
        <f t="shared" si="82"/>
        <v>72</v>
      </c>
      <c r="C586" s="303">
        <v>0</v>
      </c>
      <c r="D586" s="303">
        <v>0</v>
      </c>
      <c r="E586" s="303">
        <v>0</v>
      </c>
      <c r="F586" s="303">
        <v>16</v>
      </c>
      <c r="G586" s="303">
        <v>53</v>
      </c>
      <c r="H586" s="303">
        <v>0</v>
      </c>
      <c r="I586" s="303">
        <v>3</v>
      </c>
      <c r="J586" s="303">
        <v>0</v>
      </c>
      <c r="K586" s="303">
        <v>0</v>
      </c>
      <c r="L586" s="303">
        <v>0</v>
      </c>
      <c r="M586" s="303">
        <v>0</v>
      </c>
      <c r="N586" s="303">
        <v>0</v>
      </c>
      <c r="O586" s="303">
        <v>0</v>
      </c>
      <c r="P586" s="194">
        <v>531</v>
      </c>
    </row>
    <row r="587" spans="1:16" x14ac:dyDescent="0.15">
      <c r="A587" s="323" t="s">
        <v>153</v>
      </c>
      <c r="B587" s="194">
        <f t="shared" si="82"/>
        <v>70</v>
      </c>
      <c r="C587" s="303">
        <v>0</v>
      </c>
      <c r="D587" s="303">
        <v>0</v>
      </c>
      <c r="E587" s="303">
        <v>0</v>
      </c>
      <c r="F587" s="303">
        <v>16</v>
      </c>
      <c r="G587" s="303">
        <v>29</v>
      </c>
      <c r="H587" s="303">
        <v>0</v>
      </c>
      <c r="I587" s="303">
        <v>23</v>
      </c>
      <c r="J587" s="303">
        <v>0</v>
      </c>
      <c r="K587" s="303">
        <v>0</v>
      </c>
      <c r="L587" s="303">
        <v>0</v>
      </c>
      <c r="M587" s="303">
        <v>2</v>
      </c>
      <c r="N587" s="303">
        <v>0</v>
      </c>
      <c r="O587" s="303">
        <v>0</v>
      </c>
      <c r="P587" s="194">
        <v>1801</v>
      </c>
    </row>
    <row r="588" spans="1:16" x14ac:dyDescent="0.15">
      <c r="A588" s="70" t="s">
        <v>599</v>
      </c>
      <c r="B588" s="194">
        <f t="shared" ref="B588:O593" si="84">B574+B581</f>
        <v>5696</v>
      </c>
      <c r="C588" s="303">
        <f t="shared" si="84"/>
        <v>17</v>
      </c>
      <c r="D588" s="303">
        <f t="shared" si="84"/>
        <v>335</v>
      </c>
      <c r="E588" s="303">
        <f t="shared" si="84"/>
        <v>3</v>
      </c>
      <c r="F588" s="303">
        <f t="shared" si="84"/>
        <v>692</v>
      </c>
      <c r="G588" s="303">
        <f t="shared" si="84"/>
        <v>2644</v>
      </c>
      <c r="H588" s="303">
        <f t="shared" si="84"/>
        <v>0</v>
      </c>
      <c r="I588" s="303">
        <f t="shared" si="84"/>
        <v>1697</v>
      </c>
      <c r="J588" s="303">
        <f t="shared" si="84"/>
        <v>0</v>
      </c>
      <c r="K588" s="303">
        <f t="shared" si="84"/>
        <v>0</v>
      </c>
      <c r="L588" s="303">
        <f t="shared" si="84"/>
        <v>15</v>
      </c>
      <c r="M588" s="303">
        <f t="shared" si="84"/>
        <v>273</v>
      </c>
      <c r="N588" s="303">
        <f t="shared" si="84"/>
        <v>5</v>
      </c>
      <c r="O588" s="303">
        <f t="shared" si="84"/>
        <v>15</v>
      </c>
      <c r="P588" s="194">
        <v>107999</v>
      </c>
    </row>
    <row r="589" spans="1:16" x14ac:dyDescent="0.15">
      <c r="A589" s="324" t="s">
        <v>146</v>
      </c>
      <c r="B589" s="194">
        <f t="shared" si="84"/>
        <v>78</v>
      </c>
      <c r="C589" s="303">
        <f t="shared" si="84"/>
        <v>5</v>
      </c>
      <c r="D589" s="303">
        <f t="shared" si="84"/>
        <v>2</v>
      </c>
      <c r="E589" s="303">
        <f t="shared" si="84"/>
        <v>3</v>
      </c>
      <c r="F589" s="303">
        <f t="shared" si="84"/>
        <v>1</v>
      </c>
      <c r="G589" s="303">
        <f t="shared" si="84"/>
        <v>26</v>
      </c>
      <c r="H589" s="303">
        <f t="shared" si="84"/>
        <v>0</v>
      </c>
      <c r="I589" s="303">
        <f t="shared" si="84"/>
        <v>7</v>
      </c>
      <c r="J589" s="303">
        <f t="shared" si="84"/>
        <v>0</v>
      </c>
      <c r="K589" s="303">
        <f t="shared" si="84"/>
        <v>0</v>
      </c>
      <c r="L589" s="303">
        <f t="shared" si="84"/>
        <v>15</v>
      </c>
      <c r="M589" s="303">
        <f t="shared" si="84"/>
        <v>18</v>
      </c>
      <c r="N589" s="303">
        <f t="shared" si="84"/>
        <v>0</v>
      </c>
      <c r="O589" s="303">
        <f t="shared" si="84"/>
        <v>1</v>
      </c>
      <c r="P589" s="194">
        <v>1285</v>
      </c>
    </row>
    <row r="590" spans="1:16" x14ac:dyDescent="0.15">
      <c r="A590" s="324" t="s">
        <v>154</v>
      </c>
      <c r="B590" s="194">
        <f t="shared" si="84"/>
        <v>5618</v>
      </c>
      <c r="C590" s="303">
        <f t="shared" si="84"/>
        <v>12</v>
      </c>
      <c r="D590" s="303">
        <f t="shared" si="84"/>
        <v>333</v>
      </c>
      <c r="E590" s="303">
        <f t="shared" si="84"/>
        <v>0</v>
      </c>
      <c r="F590" s="303">
        <f t="shared" si="84"/>
        <v>691</v>
      </c>
      <c r="G590" s="303">
        <f t="shared" si="84"/>
        <v>2618</v>
      </c>
      <c r="H590" s="303">
        <f t="shared" si="84"/>
        <v>0</v>
      </c>
      <c r="I590" s="303">
        <f t="shared" si="84"/>
        <v>1690</v>
      </c>
      <c r="J590" s="303">
        <f t="shared" si="84"/>
        <v>0</v>
      </c>
      <c r="K590" s="303">
        <f t="shared" si="84"/>
        <v>0</v>
      </c>
      <c r="L590" s="303">
        <f t="shared" si="84"/>
        <v>0</v>
      </c>
      <c r="M590" s="303">
        <f t="shared" si="84"/>
        <v>255</v>
      </c>
      <c r="N590" s="303">
        <f t="shared" si="84"/>
        <v>5</v>
      </c>
      <c r="O590" s="303">
        <f t="shared" si="84"/>
        <v>14</v>
      </c>
      <c r="P590" s="194">
        <v>106714</v>
      </c>
    </row>
    <row r="591" spans="1:16" x14ac:dyDescent="0.15">
      <c r="A591" s="323" t="s">
        <v>600</v>
      </c>
      <c r="B591" s="194">
        <f t="shared" ref="B591" si="85">SUM(C591:O591)</f>
        <v>1682</v>
      </c>
      <c r="C591" s="303">
        <v>7</v>
      </c>
      <c r="D591" s="303">
        <v>96</v>
      </c>
      <c r="E591" s="303">
        <v>0</v>
      </c>
      <c r="F591" s="303">
        <v>246</v>
      </c>
      <c r="G591" s="303">
        <v>823</v>
      </c>
      <c r="H591" s="303">
        <v>0</v>
      </c>
      <c r="I591" s="303">
        <v>389</v>
      </c>
      <c r="J591" s="303">
        <v>0</v>
      </c>
      <c r="K591" s="303">
        <v>0</v>
      </c>
      <c r="L591" s="303">
        <v>0</v>
      </c>
      <c r="M591" s="303">
        <v>114</v>
      </c>
      <c r="N591" s="303">
        <v>3</v>
      </c>
      <c r="O591" s="303">
        <v>4</v>
      </c>
      <c r="P591" s="211">
        <v>40757</v>
      </c>
    </row>
    <row r="592" spans="1:16" x14ac:dyDescent="0.15">
      <c r="A592" s="323" t="s">
        <v>149</v>
      </c>
      <c r="B592" s="194">
        <f t="shared" si="84"/>
        <v>3349</v>
      </c>
      <c r="C592" s="303">
        <f t="shared" si="84"/>
        <v>3</v>
      </c>
      <c r="D592" s="303">
        <f t="shared" si="84"/>
        <v>173</v>
      </c>
      <c r="E592" s="303">
        <f t="shared" si="84"/>
        <v>0</v>
      </c>
      <c r="F592" s="303">
        <f t="shared" si="84"/>
        <v>312</v>
      </c>
      <c r="G592" s="303">
        <f t="shared" si="84"/>
        <v>1533</v>
      </c>
      <c r="H592" s="303">
        <f t="shared" si="84"/>
        <v>0</v>
      </c>
      <c r="I592" s="303">
        <f t="shared" si="84"/>
        <v>1209</v>
      </c>
      <c r="J592" s="303">
        <f t="shared" si="84"/>
        <v>0</v>
      </c>
      <c r="K592" s="303">
        <f t="shared" si="84"/>
        <v>0</v>
      </c>
      <c r="L592" s="303">
        <f t="shared" si="84"/>
        <v>0</v>
      </c>
      <c r="M592" s="303">
        <f t="shared" si="84"/>
        <v>110</v>
      </c>
      <c r="N592" s="303">
        <f t="shared" si="84"/>
        <v>1</v>
      </c>
      <c r="O592" s="303">
        <f t="shared" si="84"/>
        <v>8</v>
      </c>
      <c r="P592" s="194">
        <v>60424</v>
      </c>
    </row>
    <row r="593" spans="1:16" x14ac:dyDescent="0.15">
      <c r="A593" s="325" t="s">
        <v>139</v>
      </c>
      <c r="B593" s="195">
        <f t="shared" si="84"/>
        <v>586</v>
      </c>
      <c r="C593" s="197">
        <f t="shared" si="84"/>
        <v>2</v>
      </c>
      <c r="D593" s="197">
        <f t="shared" si="84"/>
        <v>64</v>
      </c>
      <c r="E593" s="197">
        <f t="shared" si="84"/>
        <v>0</v>
      </c>
      <c r="F593" s="197">
        <f t="shared" si="84"/>
        <v>133</v>
      </c>
      <c r="G593" s="197">
        <f t="shared" si="84"/>
        <v>262</v>
      </c>
      <c r="H593" s="197">
        <f t="shared" si="84"/>
        <v>0</v>
      </c>
      <c r="I593" s="197">
        <f t="shared" si="84"/>
        <v>92</v>
      </c>
      <c r="J593" s="197">
        <f t="shared" si="84"/>
        <v>0</v>
      </c>
      <c r="K593" s="197">
        <f t="shared" si="84"/>
        <v>0</v>
      </c>
      <c r="L593" s="197">
        <f t="shared" si="84"/>
        <v>0</v>
      </c>
      <c r="M593" s="197">
        <f t="shared" si="84"/>
        <v>30</v>
      </c>
      <c r="N593" s="197">
        <f t="shared" si="84"/>
        <v>1</v>
      </c>
      <c r="O593" s="197">
        <f t="shared" si="84"/>
        <v>2</v>
      </c>
      <c r="P593" s="195">
        <v>5428</v>
      </c>
    </row>
    <row r="594" spans="1:16" ht="22.5" x14ac:dyDescent="0.2">
      <c r="A594" s="326" t="s">
        <v>601</v>
      </c>
    </row>
    <row r="595" spans="1:16" x14ac:dyDescent="0.2">
      <c r="A595" s="136"/>
      <c r="B595" s="27"/>
      <c r="C595" s="27"/>
      <c r="D595" s="27"/>
      <c r="E595" s="27"/>
      <c r="F595" s="27"/>
      <c r="G595" s="27"/>
      <c r="H595" s="27"/>
      <c r="I595" s="27"/>
      <c r="J595" s="27"/>
      <c r="K595" s="27"/>
      <c r="L595" s="27"/>
      <c r="M595" s="27"/>
      <c r="N595" s="27"/>
      <c r="O595" s="27"/>
      <c r="P595" s="27"/>
    </row>
    <row r="596" spans="1:16" ht="15.75" x14ac:dyDescent="0.2">
      <c r="A596" s="24" t="s">
        <v>311</v>
      </c>
      <c r="B596" s="10"/>
      <c r="C596" s="10"/>
      <c r="D596" s="10"/>
      <c r="E596" s="10"/>
      <c r="F596" s="10"/>
      <c r="G596" s="10"/>
      <c r="H596" s="10"/>
      <c r="I596" s="10"/>
      <c r="J596" s="10"/>
      <c r="K596" s="10"/>
      <c r="L596" s="10"/>
      <c r="M596" s="10"/>
      <c r="N596" s="10"/>
      <c r="O596" s="10"/>
      <c r="P596" s="10"/>
    </row>
    <row r="597" spans="1:16" ht="12.75" x14ac:dyDescent="0.2">
      <c r="A597" s="29" t="s">
        <v>431</v>
      </c>
    </row>
    <row r="598" spans="1:16" ht="12.75" x14ac:dyDescent="0.2">
      <c r="A598" s="327" t="s">
        <v>721</v>
      </c>
    </row>
    <row r="599" spans="1:16" ht="24.75" x14ac:dyDescent="0.15">
      <c r="A599" s="199"/>
      <c r="B599" s="193" t="s">
        <v>578</v>
      </c>
      <c r="C599" s="200" t="s">
        <v>579</v>
      </c>
      <c r="D599" s="200" t="s">
        <v>580</v>
      </c>
      <c r="E599" s="200" t="s">
        <v>581</v>
      </c>
      <c r="F599" s="200" t="s">
        <v>582</v>
      </c>
      <c r="G599" s="200" t="s">
        <v>583</v>
      </c>
      <c r="H599" s="200" t="s">
        <v>584</v>
      </c>
      <c r="I599" s="200" t="s">
        <v>585</v>
      </c>
      <c r="J599" s="200" t="s">
        <v>586</v>
      </c>
      <c r="K599" s="200" t="s">
        <v>587</v>
      </c>
      <c r="L599" s="200" t="s">
        <v>588</v>
      </c>
      <c r="M599" s="200" t="s">
        <v>589</v>
      </c>
      <c r="N599" s="200" t="s">
        <v>590</v>
      </c>
      <c r="O599" s="200" t="s">
        <v>591</v>
      </c>
      <c r="P599" s="193" t="s">
        <v>592</v>
      </c>
    </row>
    <row r="600" spans="1:16" x14ac:dyDescent="0.15">
      <c r="A600" s="68" t="s">
        <v>532</v>
      </c>
      <c r="B600" s="194"/>
      <c r="C600" s="303"/>
      <c r="D600" s="303"/>
      <c r="E600" s="303"/>
      <c r="F600" s="303"/>
      <c r="G600" s="303"/>
      <c r="H600" s="303"/>
      <c r="I600" s="303"/>
      <c r="J600" s="303"/>
      <c r="K600" s="303"/>
      <c r="L600" s="303"/>
      <c r="M600" s="303"/>
      <c r="N600" s="303"/>
      <c r="O600" s="303"/>
      <c r="P600" s="194"/>
    </row>
    <row r="601" spans="1:16" x14ac:dyDescent="0.15">
      <c r="A601" s="155" t="s">
        <v>200</v>
      </c>
      <c r="B601" s="194">
        <f t="shared" ref="B601:B603" si="86">SUM(C601:O601)</f>
        <v>9880</v>
      </c>
      <c r="C601" s="305">
        <v>156</v>
      </c>
      <c r="D601" s="305">
        <v>550</v>
      </c>
      <c r="E601" s="305">
        <v>201</v>
      </c>
      <c r="F601" s="305">
        <v>1333</v>
      </c>
      <c r="G601" s="305">
        <v>2949</v>
      </c>
      <c r="H601" s="305">
        <v>154</v>
      </c>
      <c r="I601" s="305">
        <v>2349</v>
      </c>
      <c r="J601" s="305">
        <v>129</v>
      </c>
      <c r="K601" s="305">
        <v>74</v>
      </c>
      <c r="L601" s="305">
        <v>268</v>
      </c>
      <c r="M601" s="305">
        <v>837</v>
      </c>
      <c r="N601" s="305">
        <v>436</v>
      </c>
      <c r="O601" s="305">
        <v>444</v>
      </c>
      <c r="P601" s="194">
        <v>116020</v>
      </c>
    </row>
    <row r="602" spans="1:16" x14ac:dyDescent="0.15">
      <c r="A602" s="155" t="s">
        <v>201</v>
      </c>
      <c r="B602" s="194">
        <f t="shared" si="86"/>
        <v>6979</v>
      </c>
      <c r="C602" s="305">
        <v>136</v>
      </c>
      <c r="D602" s="305">
        <v>461</v>
      </c>
      <c r="E602" s="305">
        <v>176</v>
      </c>
      <c r="F602" s="305">
        <v>1008</v>
      </c>
      <c r="G602" s="305">
        <v>1967</v>
      </c>
      <c r="H602" s="305">
        <v>102</v>
      </c>
      <c r="I602" s="305">
        <v>1457</v>
      </c>
      <c r="J602" s="305">
        <v>102</v>
      </c>
      <c r="K602" s="305">
        <v>49</v>
      </c>
      <c r="L602" s="305">
        <v>194</v>
      </c>
      <c r="M602" s="305">
        <v>611</v>
      </c>
      <c r="N602" s="305">
        <v>359</v>
      </c>
      <c r="O602" s="305">
        <v>357</v>
      </c>
      <c r="P602" s="194">
        <v>72464</v>
      </c>
    </row>
    <row r="603" spans="1:16" x14ac:dyDescent="0.15">
      <c r="A603" s="155" t="s">
        <v>202</v>
      </c>
      <c r="B603" s="194">
        <f t="shared" si="86"/>
        <v>2901</v>
      </c>
      <c r="C603" s="305">
        <v>20</v>
      </c>
      <c r="D603" s="305">
        <v>89</v>
      </c>
      <c r="E603" s="305">
        <v>25</v>
      </c>
      <c r="F603" s="305">
        <v>325</v>
      </c>
      <c r="G603" s="305">
        <v>982</v>
      </c>
      <c r="H603" s="305">
        <v>52</v>
      </c>
      <c r="I603" s="305">
        <v>892</v>
      </c>
      <c r="J603" s="305">
        <v>27</v>
      </c>
      <c r="K603" s="305">
        <v>25</v>
      </c>
      <c r="L603" s="305">
        <v>74</v>
      </c>
      <c r="M603" s="305">
        <v>226</v>
      </c>
      <c r="N603" s="305">
        <v>77</v>
      </c>
      <c r="O603" s="305">
        <v>87</v>
      </c>
      <c r="P603" s="194">
        <v>43556</v>
      </c>
    </row>
    <row r="604" spans="1:16" x14ac:dyDescent="0.15">
      <c r="A604" s="59" t="s">
        <v>203</v>
      </c>
      <c r="B604" s="203">
        <v>9.6999999999999993</v>
      </c>
      <c r="C604" s="204">
        <v>7.1</v>
      </c>
      <c r="D604" s="204">
        <v>9.4</v>
      </c>
      <c r="E604" s="204">
        <v>5.6</v>
      </c>
      <c r="F604" s="204">
        <v>10.6</v>
      </c>
      <c r="G604" s="204">
        <v>10.4</v>
      </c>
      <c r="H604" s="204">
        <v>6.3</v>
      </c>
      <c r="I604" s="204">
        <v>10.199999999999999</v>
      </c>
      <c r="J604" s="204">
        <v>5.7</v>
      </c>
      <c r="K604" s="204">
        <v>7</v>
      </c>
      <c r="L604" s="204">
        <v>7.8</v>
      </c>
      <c r="M604" s="204">
        <v>10.199999999999999</v>
      </c>
      <c r="N604" s="204">
        <v>8.1</v>
      </c>
      <c r="O604" s="204">
        <v>12.9</v>
      </c>
      <c r="P604" s="203">
        <v>10.199999999999999</v>
      </c>
    </row>
    <row r="605" spans="1:16" x14ac:dyDescent="0.15">
      <c r="A605" s="187" t="s">
        <v>533</v>
      </c>
      <c r="B605" s="194"/>
      <c r="C605" s="305"/>
      <c r="D605" s="305"/>
      <c r="E605" s="305"/>
      <c r="F605" s="305"/>
      <c r="G605" s="305"/>
      <c r="H605" s="305"/>
      <c r="I605" s="305"/>
      <c r="J605" s="305"/>
      <c r="K605" s="305"/>
      <c r="L605" s="305"/>
      <c r="M605" s="305"/>
      <c r="N605" s="305"/>
      <c r="O605" s="305"/>
      <c r="P605" s="194"/>
    </row>
    <row r="606" spans="1:16" x14ac:dyDescent="0.15">
      <c r="A606" s="155" t="s">
        <v>204</v>
      </c>
      <c r="B606" s="194">
        <f t="shared" ref="B606" si="87">SUM(C606:O606)</f>
        <v>4443.6100000000006</v>
      </c>
      <c r="C606" s="247">
        <v>136.61000000000001</v>
      </c>
      <c r="D606" s="247">
        <v>372.96</v>
      </c>
      <c r="E606" s="247">
        <v>147.43</v>
      </c>
      <c r="F606" s="247">
        <v>479.67</v>
      </c>
      <c r="G606" s="247">
        <v>939.9</v>
      </c>
      <c r="H606" s="247">
        <v>170</v>
      </c>
      <c r="I606" s="247">
        <v>764.21</v>
      </c>
      <c r="J606" s="247">
        <v>193.5</v>
      </c>
      <c r="K606" s="247">
        <v>38.24</v>
      </c>
      <c r="L606" s="247">
        <v>196.89</v>
      </c>
      <c r="M606" s="247">
        <v>420.2</v>
      </c>
      <c r="N606" s="247">
        <v>383.48</v>
      </c>
      <c r="O606" s="247">
        <v>200.52</v>
      </c>
      <c r="P606" s="194">
        <v>52396.219999999994</v>
      </c>
    </row>
    <row r="607" spans="1:16" x14ac:dyDescent="0.15">
      <c r="A607" s="59" t="s">
        <v>205</v>
      </c>
      <c r="B607" s="203">
        <v>37.700000000000003</v>
      </c>
      <c r="C607" s="204">
        <v>40.5</v>
      </c>
      <c r="D607" s="204">
        <v>39.9</v>
      </c>
      <c r="E607" s="204">
        <v>40.299999999999997</v>
      </c>
      <c r="F607" s="204">
        <v>33.5</v>
      </c>
      <c r="G607" s="204">
        <v>38</v>
      </c>
      <c r="H607" s="204">
        <v>43.6</v>
      </c>
      <c r="I607" s="204">
        <v>33.299999999999997</v>
      </c>
      <c r="J607" s="204">
        <v>50.3</v>
      </c>
      <c r="K607" s="204">
        <v>41.6</v>
      </c>
      <c r="L607" s="204">
        <v>40.6</v>
      </c>
      <c r="M607" s="204">
        <v>34.299999999999997</v>
      </c>
      <c r="N607" s="204">
        <v>43.8</v>
      </c>
      <c r="O607" s="204">
        <v>39.200000000000003</v>
      </c>
      <c r="P607" s="203">
        <v>38.9</v>
      </c>
    </row>
    <row r="608" spans="1:16" x14ac:dyDescent="0.15">
      <c r="A608" s="60" t="s">
        <v>206</v>
      </c>
      <c r="B608" s="213">
        <v>0.9</v>
      </c>
      <c r="C608" s="214">
        <v>1.2</v>
      </c>
      <c r="D608" s="214">
        <v>1</v>
      </c>
      <c r="E608" s="214">
        <v>1.6</v>
      </c>
      <c r="F608" s="214">
        <v>0.8</v>
      </c>
      <c r="G608" s="214">
        <v>1.1000000000000001</v>
      </c>
      <c r="H608" s="214">
        <v>1.4</v>
      </c>
      <c r="I608" s="214">
        <v>0.7</v>
      </c>
      <c r="J608" s="214">
        <v>1.7</v>
      </c>
      <c r="K608" s="214">
        <v>1.9</v>
      </c>
      <c r="L608" s="214">
        <v>1</v>
      </c>
      <c r="M608" s="214">
        <v>0.6</v>
      </c>
      <c r="N608" s="214">
        <v>1.3</v>
      </c>
      <c r="O608" s="214">
        <v>0.9</v>
      </c>
      <c r="P608" s="213">
        <v>1</v>
      </c>
    </row>
    <row r="609" spans="1:16" x14ac:dyDescent="0.2">
      <c r="A609" s="38" t="s">
        <v>432</v>
      </c>
      <c r="B609" s="27"/>
      <c r="C609" s="27"/>
      <c r="D609" s="27"/>
      <c r="E609" s="27"/>
      <c r="F609" s="27"/>
      <c r="G609" s="27"/>
      <c r="H609" s="27"/>
      <c r="I609" s="27"/>
      <c r="J609" s="27"/>
      <c r="K609" s="27"/>
      <c r="L609" s="27"/>
      <c r="M609" s="27"/>
      <c r="N609" s="27"/>
      <c r="O609" s="27"/>
      <c r="P609" s="27"/>
    </row>
    <row r="610" spans="1:16" x14ac:dyDescent="0.2">
      <c r="A610" s="26"/>
      <c r="B610" s="27"/>
      <c r="C610" s="27"/>
      <c r="D610" s="27"/>
      <c r="E610" s="27"/>
      <c r="F610" s="27"/>
      <c r="G610" s="27"/>
      <c r="H610" s="27"/>
      <c r="I610" s="27"/>
      <c r="J610" s="27"/>
      <c r="K610" s="27"/>
      <c r="L610" s="27"/>
      <c r="M610" s="27"/>
      <c r="N610" s="27"/>
      <c r="O610" s="27"/>
      <c r="P610" s="27"/>
    </row>
    <row r="611" spans="1:16" ht="15.75" x14ac:dyDescent="0.2">
      <c r="A611" s="24" t="s">
        <v>312</v>
      </c>
      <c r="B611" s="10"/>
      <c r="C611" s="10"/>
      <c r="D611" s="10"/>
      <c r="E611" s="10"/>
      <c r="F611" s="10"/>
      <c r="G611" s="10"/>
      <c r="H611" s="10"/>
      <c r="I611" s="10"/>
      <c r="J611" s="10"/>
      <c r="K611" s="10"/>
      <c r="L611" s="10"/>
      <c r="M611" s="10"/>
      <c r="N611" s="10"/>
      <c r="O611" s="10"/>
      <c r="P611" s="10"/>
    </row>
    <row r="612" spans="1:16" ht="12.75" x14ac:dyDescent="0.2">
      <c r="A612" s="29" t="s">
        <v>534</v>
      </c>
      <c r="B612" s="10"/>
      <c r="C612" s="10"/>
      <c r="D612" s="10"/>
      <c r="E612" s="10"/>
      <c r="F612" s="10"/>
      <c r="G612" s="10"/>
      <c r="H612" s="10"/>
      <c r="I612" s="10"/>
      <c r="J612" s="10"/>
      <c r="K612" s="10"/>
      <c r="L612" s="10"/>
      <c r="M612" s="10"/>
      <c r="N612" s="10"/>
      <c r="O612" s="10"/>
      <c r="P612" s="10"/>
    </row>
    <row r="613" spans="1:16" x14ac:dyDescent="0.2">
      <c r="A613" s="31" t="s">
        <v>722</v>
      </c>
      <c r="B613" s="10"/>
      <c r="C613" s="10"/>
      <c r="D613" s="10"/>
      <c r="E613" s="10"/>
      <c r="F613" s="10"/>
      <c r="G613" s="10"/>
      <c r="H613" s="10"/>
      <c r="I613" s="10"/>
      <c r="J613" s="10"/>
      <c r="K613" s="10"/>
      <c r="L613" s="10"/>
      <c r="M613" s="10"/>
      <c r="N613" s="10"/>
      <c r="O613" s="10"/>
      <c r="P613" s="10"/>
    </row>
    <row r="614" spans="1:16" ht="24.75" x14ac:dyDescent="0.15">
      <c r="A614" s="199"/>
      <c r="B614" s="193" t="s">
        <v>578</v>
      </c>
      <c r="C614" s="200" t="s">
        <v>579</v>
      </c>
      <c r="D614" s="200" t="s">
        <v>580</v>
      </c>
      <c r="E614" s="200" t="s">
        <v>581</v>
      </c>
      <c r="F614" s="200" t="s">
        <v>582</v>
      </c>
      <c r="G614" s="200" t="s">
        <v>583</v>
      </c>
      <c r="H614" s="200" t="s">
        <v>584</v>
      </c>
      <c r="I614" s="200" t="s">
        <v>585</v>
      </c>
      <c r="J614" s="200" t="s">
        <v>586</v>
      </c>
      <c r="K614" s="200" t="s">
        <v>587</v>
      </c>
      <c r="L614" s="200" t="s">
        <v>588</v>
      </c>
      <c r="M614" s="200" t="s">
        <v>589</v>
      </c>
      <c r="N614" s="200" t="s">
        <v>590</v>
      </c>
      <c r="O614" s="200" t="s">
        <v>591</v>
      </c>
      <c r="P614" s="193" t="s">
        <v>592</v>
      </c>
    </row>
    <row r="615" spans="1:16" x14ac:dyDescent="0.2">
      <c r="A615" s="71" t="s">
        <v>176</v>
      </c>
      <c r="B615" s="229"/>
      <c r="C615" s="227"/>
      <c r="D615" s="227"/>
      <c r="E615" s="227"/>
      <c r="F615" s="227"/>
      <c r="G615" s="227"/>
      <c r="H615" s="227"/>
      <c r="I615" s="227"/>
      <c r="J615" s="227"/>
      <c r="K615" s="227"/>
      <c r="L615" s="227"/>
      <c r="M615" s="227"/>
      <c r="N615" s="227"/>
      <c r="O615" s="227"/>
      <c r="P615" s="229"/>
    </row>
    <row r="616" spans="1:16" x14ac:dyDescent="0.2">
      <c r="A616" s="232" t="s">
        <v>133</v>
      </c>
      <c r="B616" s="230"/>
      <c r="C616" s="228"/>
      <c r="D616" s="228"/>
      <c r="E616" s="228"/>
      <c r="F616" s="228"/>
      <c r="G616" s="228"/>
      <c r="H616" s="228"/>
      <c r="I616" s="228"/>
      <c r="J616" s="228"/>
      <c r="K616" s="228"/>
      <c r="L616" s="228"/>
      <c r="M616" s="228"/>
      <c r="N616" s="228"/>
      <c r="O616" s="228"/>
      <c r="P616" s="230"/>
    </row>
    <row r="617" spans="1:16" x14ac:dyDescent="0.15">
      <c r="A617" s="47" t="s">
        <v>68</v>
      </c>
      <c r="B617" s="194">
        <f t="shared" ref="B617:B620" si="88">SUM(C617:O617)</f>
        <v>2721</v>
      </c>
      <c r="C617" s="305">
        <v>82</v>
      </c>
      <c r="D617" s="305">
        <v>138</v>
      </c>
      <c r="E617" s="305">
        <v>77</v>
      </c>
      <c r="F617" s="305">
        <v>226</v>
      </c>
      <c r="G617" s="305">
        <v>926</v>
      </c>
      <c r="H617" s="305">
        <v>36</v>
      </c>
      <c r="I617" s="305">
        <v>597</v>
      </c>
      <c r="J617" s="305">
        <v>85</v>
      </c>
      <c r="K617" s="305">
        <v>36</v>
      </c>
      <c r="L617" s="305">
        <v>95</v>
      </c>
      <c r="M617" s="305">
        <v>251</v>
      </c>
      <c r="N617" s="305">
        <v>87</v>
      </c>
      <c r="O617" s="305">
        <v>85</v>
      </c>
      <c r="P617" s="194">
        <v>43280</v>
      </c>
    </row>
    <row r="618" spans="1:16" x14ac:dyDescent="0.15">
      <c r="A618" s="47" t="s">
        <v>69</v>
      </c>
      <c r="B618" s="194">
        <f t="shared" si="88"/>
        <v>4089</v>
      </c>
      <c r="C618" s="305">
        <v>202</v>
      </c>
      <c r="D618" s="305">
        <v>250</v>
      </c>
      <c r="E618" s="305">
        <v>174</v>
      </c>
      <c r="F618" s="305">
        <v>625</v>
      </c>
      <c r="G618" s="305">
        <v>726</v>
      </c>
      <c r="H618" s="305">
        <v>185</v>
      </c>
      <c r="I618" s="305">
        <v>633</v>
      </c>
      <c r="J618" s="305">
        <v>160</v>
      </c>
      <c r="K618" s="305">
        <v>100</v>
      </c>
      <c r="L618" s="305">
        <v>238</v>
      </c>
      <c r="M618" s="305">
        <v>312</v>
      </c>
      <c r="N618" s="305">
        <v>260</v>
      </c>
      <c r="O618" s="305">
        <v>224</v>
      </c>
      <c r="P618" s="194">
        <v>40860</v>
      </c>
    </row>
    <row r="619" spans="1:16" x14ac:dyDescent="0.15">
      <c r="A619" s="47" t="s">
        <v>123</v>
      </c>
      <c r="B619" s="194">
        <f t="shared" si="88"/>
        <v>3589</v>
      </c>
      <c r="C619" s="305">
        <v>79</v>
      </c>
      <c r="D619" s="305">
        <v>183</v>
      </c>
      <c r="E619" s="305">
        <v>25</v>
      </c>
      <c r="F619" s="305">
        <v>423</v>
      </c>
      <c r="G619" s="305">
        <v>1352</v>
      </c>
      <c r="H619" s="305">
        <v>59</v>
      </c>
      <c r="I619" s="305">
        <v>691</v>
      </c>
      <c r="J619" s="305">
        <v>33</v>
      </c>
      <c r="K619" s="305">
        <v>44</v>
      </c>
      <c r="L619" s="305">
        <v>158</v>
      </c>
      <c r="M619" s="305">
        <v>347</v>
      </c>
      <c r="N619" s="305">
        <v>44</v>
      </c>
      <c r="O619" s="305">
        <v>151</v>
      </c>
      <c r="P619" s="194">
        <v>44015</v>
      </c>
    </row>
    <row r="620" spans="1:16" x14ac:dyDescent="0.15">
      <c r="A620" s="47" t="s">
        <v>70</v>
      </c>
      <c r="B620" s="194">
        <f t="shared" si="88"/>
        <v>471</v>
      </c>
      <c r="C620" s="305">
        <v>0</v>
      </c>
      <c r="D620" s="305">
        <v>60</v>
      </c>
      <c r="E620" s="305">
        <v>60</v>
      </c>
      <c r="F620" s="305">
        <v>50</v>
      </c>
      <c r="G620" s="305">
        <v>98</v>
      </c>
      <c r="H620" s="305">
        <v>0</v>
      </c>
      <c r="I620" s="305">
        <v>60</v>
      </c>
      <c r="J620" s="305">
        <v>0</v>
      </c>
      <c r="K620" s="305">
        <v>0</v>
      </c>
      <c r="L620" s="305">
        <v>30</v>
      </c>
      <c r="M620" s="305">
        <v>50</v>
      </c>
      <c r="N620" s="305">
        <v>30</v>
      </c>
      <c r="O620" s="305">
        <v>33</v>
      </c>
      <c r="P620" s="194">
        <v>7515</v>
      </c>
    </row>
    <row r="621" spans="1:16" x14ac:dyDescent="0.15">
      <c r="A621" s="232" t="s">
        <v>124</v>
      </c>
      <c r="B621" s="231"/>
      <c r="C621" s="305"/>
      <c r="D621" s="305"/>
      <c r="E621" s="305"/>
      <c r="F621" s="305"/>
      <c r="G621" s="305"/>
      <c r="H621" s="305"/>
      <c r="I621" s="305"/>
      <c r="J621" s="305"/>
      <c r="K621" s="305"/>
      <c r="L621" s="305"/>
      <c r="M621" s="305"/>
      <c r="N621" s="305"/>
      <c r="O621" s="305"/>
      <c r="P621" s="231"/>
    </row>
    <row r="622" spans="1:16" x14ac:dyDescent="0.15">
      <c r="A622" s="47" t="s">
        <v>71</v>
      </c>
      <c r="B622" s="194">
        <f t="shared" ref="B622:B625" si="89">SUM(C622:O622)</f>
        <v>1485</v>
      </c>
      <c r="C622" s="305">
        <v>49</v>
      </c>
      <c r="D622" s="305">
        <v>100</v>
      </c>
      <c r="E622" s="305">
        <v>66</v>
      </c>
      <c r="F622" s="305">
        <v>209</v>
      </c>
      <c r="G622" s="305">
        <v>253</v>
      </c>
      <c r="H622" s="305">
        <v>36</v>
      </c>
      <c r="I622" s="305">
        <v>305</v>
      </c>
      <c r="J622" s="305">
        <v>85</v>
      </c>
      <c r="K622" s="305">
        <v>37</v>
      </c>
      <c r="L622" s="305">
        <v>100</v>
      </c>
      <c r="M622" s="305">
        <v>115</v>
      </c>
      <c r="N622" s="305">
        <v>70</v>
      </c>
      <c r="O622" s="305">
        <v>60</v>
      </c>
      <c r="P622" s="194">
        <v>17317</v>
      </c>
    </row>
    <row r="623" spans="1:16" x14ac:dyDescent="0.15">
      <c r="A623" s="47" t="s">
        <v>249</v>
      </c>
      <c r="B623" s="194">
        <f t="shared" si="89"/>
        <v>1588</v>
      </c>
      <c r="C623" s="305">
        <v>6</v>
      </c>
      <c r="D623" s="305">
        <v>22</v>
      </c>
      <c r="E623" s="305">
        <v>0</v>
      </c>
      <c r="F623" s="305">
        <v>0</v>
      </c>
      <c r="G623" s="305">
        <v>751</v>
      </c>
      <c r="H623" s="305">
        <v>25</v>
      </c>
      <c r="I623" s="305">
        <v>575</v>
      </c>
      <c r="J623" s="305">
        <v>57</v>
      </c>
      <c r="K623" s="305">
        <v>0</v>
      </c>
      <c r="L623" s="305">
        <v>0</v>
      </c>
      <c r="M623" s="305">
        <v>127</v>
      </c>
      <c r="N623" s="305">
        <v>25</v>
      </c>
      <c r="O623" s="305">
        <v>0</v>
      </c>
      <c r="P623" s="194">
        <v>99175</v>
      </c>
    </row>
    <row r="624" spans="1:16" x14ac:dyDescent="0.15">
      <c r="A624" s="47" t="s">
        <v>137</v>
      </c>
      <c r="B624" s="194">
        <f t="shared" si="89"/>
        <v>3596</v>
      </c>
      <c r="C624" s="305">
        <v>28</v>
      </c>
      <c r="D624" s="305">
        <v>178</v>
      </c>
      <c r="E624" s="305">
        <v>223</v>
      </c>
      <c r="F624" s="305">
        <v>541</v>
      </c>
      <c r="G624" s="305">
        <v>1069</v>
      </c>
      <c r="H624" s="305">
        <v>122</v>
      </c>
      <c r="I624" s="305">
        <v>683</v>
      </c>
      <c r="J624" s="305">
        <v>93</v>
      </c>
      <c r="K624" s="305">
        <v>0</v>
      </c>
      <c r="L624" s="305">
        <v>129</v>
      </c>
      <c r="M624" s="305">
        <v>116</v>
      </c>
      <c r="N624" s="305">
        <v>344</v>
      </c>
      <c r="O624" s="305">
        <v>70</v>
      </c>
      <c r="P624" s="194">
        <v>48973</v>
      </c>
    </row>
    <row r="625" spans="1:16" x14ac:dyDescent="0.15">
      <c r="A625" s="47" t="s">
        <v>138</v>
      </c>
      <c r="B625" s="194">
        <f t="shared" si="89"/>
        <v>158</v>
      </c>
      <c r="C625" s="305">
        <v>0</v>
      </c>
      <c r="D625" s="305">
        <v>0</v>
      </c>
      <c r="E625" s="305">
        <v>0</v>
      </c>
      <c r="F625" s="305">
        <v>0</v>
      </c>
      <c r="G625" s="305">
        <v>158</v>
      </c>
      <c r="H625" s="305">
        <v>0</v>
      </c>
      <c r="I625" s="305">
        <v>0</v>
      </c>
      <c r="J625" s="305">
        <v>0</v>
      </c>
      <c r="K625" s="305">
        <v>0</v>
      </c>
      <c r="L625" s="305">
        <v>0</v>
      </c>
      <c r="M625" s="305">
        <v>0</v>
      </c>
      <c r="N625" s="305">
        <v>0</v>
      </c>
      <c r="O625" s="305">
        <v>0</v>
      </c>
      <c r="P625" s="194">
        <v>38166</v>
      </c>
    </row>
    <row r="626" spans="1:16" x14ac:dyDescent="0.15">
      <c r="A626" s="232" t="s">
        <v>247</v>
      </c>
      <c r="B626" s="231"/>
      <c r="C626" s="303"/>
      <c r="D626" s="303"/>
      <c r="E626" s="303"/>
      <c r="F626" s="303"/>
      <c r="G626" s="303"/>
      <c r="H626" s="303"/>
      <c r="I626" s="303"/>
      <c r="J626" s="303"/>
      <c r="K626" s="303"/>
      <c r="L626" s="303"/>
      <c r="M626" s="303"/>
      <c r="N626" s="303"/>
      <c r="O626" s="303"/>
      <c r="P626" s="231"/>
    </row>
    <row r="627" spans="1:16" x14ac:dyDescent="0.15">
      <c r="A627" s="47" t="s">
        <v>72</v>
      </c>
      <c r="B627" s="194">
        <f t="shared" ref="B627:B629" si="90">SUM(C627:O627)</f>
        <v>3974</v>
      </c>
      <c r="C627" s="305">
        <v>117</v>
      </c>
      <c r="D627" s="305">
        <v>195</v>
      </c>
      <c r="E627" s="305">
        <v>47</v>
      </c>
      <c r="F627" s="305">
        <v>378</v>
      </c>
      <c r="G627" s="305">
        <v>1580</v>
      </c>
      <c r="H627" s="305">
        <v>60</v>
      </c>
      <c r="I627" s="305">
        <v>781</v>
      </c>
      <c r="J627" s="305">
        <v>57</v>
      </c>
      <c r="K627" s="305">
        <v>56</v>
      </c>
      <c r="L627" s="305">
        <v>125</v>
      </c>
      <c r="M627" s="305">
        <v>390</v>
      </c>
      <c r="N627" s="305">
        <v>42</v>
      </c>
      <c r="O627" s="305">
        <v>146</v>
      </c>
      <c r="P627" s="194">
        <v>46891</v>
      </c>
    </row>
    <row r="628" spans="1:16" x14ac:dyDescent="0.15">
      <c r="A628" s="47" t="s">
        <v>73</v>
      </c>
      <c r="B628" s="194">
        <f t="shared" si="90"/>
        <v>396</v>
      </c>
      <c r="C628" s="305">
        <v>0</v>
      </c>
      <c r="D628" s="305">
        <v>3</v>
      </c>
      <c r="E628" s="305">
        <v>8</v>
      </c>
      <c r="F628" s="305">
        <v>57</v>
      </c>
      <c r="G628" s="305">
        <v>133</v>
      </c>
      <c r="H628" s="305">
        <v>7</v>
      </c>
      <c r="I628" s="305">
        <v>63</v>
      </c>
      <c r="J628" s="305">
        <v>0</v>
      </c>
      <c r="K628" s="305">
        <v>8</v>
      </c>
      <c r="L628" s="305">
        <v>61</v>
      </c>
      <c r="M628" s="305">
        <v>21</v>
      </c>
      <c r="N628" s="305">
        <v>11</v>
      </c>
      <c r="O628" s="305">
        <v>24</v>
      </c>
      <c r="P628" s="194">
        <v>7860</v>
      </c>
    </row>
    <row r="629" spans="1:16" x14ac:dyDescent="0.15">
      <c r="A629" s="47" t="s">
        <v>74</v>
      </c>
      <c r="B629" s="194">
        <f t="shared" si="90"/>
        <v>1940</v>
      </c>
      <c r="C629" s="305">
        <v>44</v>
      </c>
      <c r="D629" s="305">
        <v>123</v>
      </c>
      <c r="E629" s="305">
        <v>47</v>
      </c>
      <c r="F629" s="305">
        <v>214</v>
      </c>
      <c r="G629" s="305">
        <v>565</v>
      </c>
      <c r="H629" s="305">
        <v>28</v>
      </c>
      <c r="I629" s="305">
        <v>444</v>
      </c>
      <c r="J629" s="305">
        <v>61</v>
      </c>
      <c r="K629" s="305">
        <v>16</v>
      </c>
      <c r="L629" s="305">
        <v>67</v>
      </c>
      <c r="M629" s="305">
        <v>187</v>
      </c>
      <c r="N629" s="305">
        <v>78</v>
      </c>
      <c r="O629" s="305">
        <v>66</v>
      </c>
      <c r="P629" s="194">
        <v>33468</v>
      </c>
    </row>
    <row r="630" spans="1:16" x14ac:dyDescent="0.15">
      <c r="A630" s="328" t="s">
        <v>565</v>
      </c>
      <c r="B630" s="304">
        <f t="shared" ref="B630:O630" si="91">SUM(B627:B629)/SUM(B97:B103)*1000</f>
        <v>1.3704276907185777</v>
      </c>
      <c r="C630" s="279">
        <f t="shared" si="91"/>
        <v>1.3231426692965154</v>
      </c>
      <c r="D630" s="279">
        <f t="shared" si="91"/>
        <v>1.09161024413302</v>
      </c>
      <c r="E630" s="279">
        <f t="shared" si="91"/>
        <v>0.45859185325060692</v>
      </c>
      <c r="F630" s="279">
        <f t="shared" si="91"/>
        <v>1.1231230087928936</v>
      </c>
      <c r="G630" s="279">
        <f t="shared" si="91"/>
        <v>2.138595643010369</v>
      </c>
      <c r="H630" s="279">
        <f t="shared" si="91"/>
        <v>0.62311834657186527</v>
      </c>
      <c r="I630" s="279">
        <f t="shared" si="91"/>
        <v>1.4186787562769376</v>
      </c>
      <c r="J630" s="279">
        <f t="shared" si="91"/>
        <v>0.83507306889352828</v>
      </c>
      <c r="K630" s="279">
        <f t="shared" si="91"/>
        <v>1.3178703215603584</v>
      </c>
      <c r="L630" s="279">
        <f t="shared" si="91"/>
        <v>1.3901098901098901</v>
      </c>
      <c r="M630" s="279">
        <f t="shared" si="91"/>
        <v>1.5872004756293063</v>
      </c>
      <c r="N630" s="279">
        <f t="shared" si="91"/>
        <v>0.43230756538239423</v>
      </c>
      <c r="O630" s="279">
        <f t="shared" si="91"/>
        <v>1.1855781451730392</v>
      </c>
      <c r="P630" s="304">
        <v>1.781917129451263</v>
      </c>
    </row>
    <row r="631" spans="1:16" x14ac:dyDescent="0.2">
      <c r="A631" s="22" t="s">
        <v>250</v>
      </c>
      <c r="B631" s="17"/>
      <c r="C631" s="17"/>
      <c r="D631" s="17"/>
      <c r="E631" s="17"/>
      <c r="F631" s="17"/>
      <c r="G631" s="17"/>
      <c r="H631" s="17"/>
      <c r="I631" s="17"/>
      <c r="J631" s="17"/>
      <c r="K631" s="17"/>
      <c r="L631" s="17"/>
      <c r="M631" s="17"/>
      <c r="N631" s="17"/>
      <c r="O631" s="17"/>
      <c r="P631" s="17"/>
    </row>
    <row r="632" spans="1:16" x14ac:dyDescent="0.2">
      <c r="A632" s="22" t="s">
        <v>248</v>
      </c>
      <c r="B632" s="17"/>
      <c r="C632" s="17"/>
      <c r="D632" s="17"/>
      <c r="E632" s="17"/>
      <c r="F632" s="17"/>
      <c r="G632" s="17"/>
      <c r="H632" s="17"/>
      <c r="I632" s="17"/>
      <c r="J632" s="17"/>
      <c r="K632" s="17"/>
      <c r="L632" s="17"/>
      <c r="M632" s="17"/>
      <c r="N632" s="17"/>
      <c r="O632" s="17"/>
      <c r="P632" s="17"/>
    </row>
    <row r="633" spans="1:16" x14ac:dyDescent="0.2">
      <c r="A633" s="22"/>
      <c r="B633" s="17"/>
      <c r="C633" s="17"/>
      <c r="D633" s="17"/>
      <c r="E633" s="17"/>
      <c r="F633" s="17"/>
      <c r="G633" s="17"/>
      <c r="H633" s="17"/>
      <c r="I633" s="17"/>
      <c r="J633" s="17"/>
      <c r="K633" s="17"/>
      <c r="L633" s="17"/>
      <c r="M633" s="17"/>
      <c r="N633" s="17"/>
      <c r="O633" s="17"/>
      <c r="P633" s="17"/>
    </row>
    <row r="634" spans="1:16" ht="15.75" x14ac:dyDescent="0.2">
      <c r="A634" s="24" t="s">
        <v>313</v>
      </c>
    </row>
    <row r="635" spans="1:16" ht="12.75" x14ac:dyDescent="0.2">
      <c r="A635" s="29" t="s">
        <v>215</v>
      </c>
    </row>
    <row r="636" spans="1:16" ht="33.75" x14ac:dyDescent="0.2">
      <c r="A636" s="190" t="s">
        <v>723</v>
      </c>
    </row>
    <row r="637" spans="1:16" ht="24.75" x14ac:dyDescent="0.15">
      <c r="A637" s="199"/>
      <c r="B637" s="193" t="s">
        <v>578</v>
      </c>
      <c r="C637" s="200" t="s">
        <v>579</v>
      </c>
      <c r="D637" s="200" t="s">
        <v>580</v>
      </c>
      <c r="E637" s="200" t="s">
        <v>581</v>
      </c>
      <c r="F637" s="200" t="s">
        <v>582</v>
      </c>
      <c r="G637" s="200" t="s">
        <v>583</v>
      </c>
      <c r="H637" s="200" t="s">
        <v>584</v>
      </c>
      <c r="I637" s="200" t="s">
        <v>585</v>
      </c>
      <c r="J637" s="200" t="s">
        <v>586</v>
      </c>
      <c r="K637" s="200" t="s">
        <v>587</v>
      </c>
      <c r="L637" s="200" t="s">
        <v>588</v>
      </c>
      <c r="M637" s="200" t="s">
        <v>589</v>
      </c>
      <c r="N637" s="200" t="s">
        <v>590</v>
      </c>
      <c r="O637" s="200" t="s">
        <v>591</v>
      </c>
      <c r="P637" s="193" t="s">
        <v>592</v>
      </c>
    </row>
    <row r="638" spans="1:16" x14ac:dyDescent="0.15">
      <c r="A638" s="74" t="s">
        <v>535</v>
      </c>
      <c r="B638" s="194"/>
      <c r="C638" s="303"/>
      <c r="D638" s="303"/>
      <c r="E638" s="303"/>
      <c r="F638" s="303"/>
      <c r="G638" s="303"/>
      <c r="H638" s="303"/>
      <c r="I638" s="303"/>
      <c r="J638" s="303"/>
      <c r="K638" s="303"/>
      <c r="L638" s="303"/>
      <c r="M638" s="303"/>
      <c r="N638" s="303"/>
      <c r="O638" s="303"/>
      <c r="P638" s="194"/>
    </row>
    <row r="639" spans="1:16" x14ac:dyDescent="0.2">
      <c r="A639" s="72" t="s">
        <v>42</v>
      </c>
      <c r="B639" s="194"/>
      <c r="C639" s="221"/>
      <c r="D639" s="221"/>
      <c r="E639" s="221"/>
      <c r="F639" s="221"/>
      <c r="G639" s="221"/>
      <c r="H639" s="221"/>
      <c r="I639" s="221"/>
      <c r="J639" s="221"/>
      <c r="K639" s="221"/>
      <c r="L639" s="221"/>
      <c r="M639" s="221"/>
      <c r="N639" s="221"/>
      <c r="O639" s="221"/>
      <c r="P639" s="194"/>
    </row>
    <row r="640" spans="1:16" x14ac:dyDescent="0.15">
      <c r="A640" s="73" t="s">
        <v>43</v>
      </c>
      <c r="B640" s="194">
        <f t="shared" ref="B640:B646" si="92">SUM(C640:O640)</f>
        <v>496354</v>
      </c>
      <c r="C640" s="270">
        <f t="shared" ref="C640:O640" si="93">SUM(C43:C45)</f>
        <v>11766</v>
      </c>
      <c r="D640" s="270">
        <f t="shared" si="93"/>
        <v>29897</v>
      </c>
      <c r="E640" s="270">
        <f t="shared" si="93"/>
        <v>21276</v>
      </c>
      <c r="F640" s="270">
        <f t="shared" si="93"/>
        <v>64390</v>
      </c>
      <c r="G640" s="270">
        <f t="shared" si="93"/>
        <v>124636</v>
      </c>
      <c r="H640" s="270">
        <f t="shared" si="93"/>
        <v>14429</v>
      </c>
      <c r="I640" s="270">
        <f t="shared" si="93"/>
        <v>100035</v>
      </c>
      <c r="J640" s="270">
        <f t="shared" si="93"/>
        <v>11979</v>
      </c>
      <c r="K640" s="270">
        <f t="shared" si="93"/>
        <v>5870</v>
      </c>
      <c r="L640" s="270">
        <f t="shared" si="93"/>
        <v>16459</v>
      </c>
      <c r="M640" s="270">
        <f t="shared" si="93"/>
        <v>38860</v>
      </c>
      <c r="N640" s="270">
        <f t="shared" si="93"/>
        <v>31958</v>
      </c>
      <c r="O640" s="270">
        <f t="shared" si="93"/>
        <v>24799</v>
      </c>
      <c r="P640" s="194">
        <v>5833768</v>
      </c>
    </row>
    <row r="641" spans="1:16" x14ac:dyDescent="0.15">
      <c r="A641" s="73" t="s">
        <v>87</v>
      </c>
      <c r="B641" s="194">
        <f t="shared" si="92"/>
        <v>346034</v>
      </c>
      <c r="C641" s="271">
        <f t="shared" ref="C641:O641" si="94">SUM(C46:C47)</f>
        <v>7452</v>
      </c>
      <c r="D641" s="271">
        <f t="shared" si="94"/>
        <v>18349</v>
      </c>
      <c r="E641" s="271">
        <f t="shared" si="94"/>
        <v>14024</v>
      </c>
      <c r="F641" s="271">
        <f t="shared" si="94"/>
        <v>41653</v>
      </c>
      <c r="G641" s="271">
        <f t="shared" si="94"/>
        <v>97847</v>
      </c>
      <c r="H641" s="271">
        <f t="shared" si="94"/>
        <v>8591</v>
      </c>
      <c r="I641" s="271">
        <f t="shared" si="94"/>
        <v>75791</v>
      </c>
      <c r="J641" s="271">
        <f t="shared" si="94"/>
        <v>7668</v>
      </c>
      <c r="K641" s="271">
        <f t="shared" si="94"/>
        <v>4106</v>
      </c>
      <c r="L641" s="271">
        <f t="shared" si="94"/>
        <v>12576</v>
      </c>
      <c r="M641" s="271">
        <f t="shared" si="94"/>
        <v>24039</v>
      </c>
      <c r="N641" s="271">
        <f t="shared" si="94"/>
        <v>19984</v>
      </c>
      <c r="O641" s="271">
        <f t="shared" si="94"/>
        <v>13954</v>
      </c>
      <c r="P641" s="194">
        <v>3884335</v>
      </c>
    </row>
    <row r="642" spans="1:16" x14ac:dyDescent="0.15">
      <c r="A642" s="73" t="s">
        <v>44</v>
      </c>
      <c r="B642" s="194">
        <f t="shared" si="92"/>
        <v>842388</v>
      </c>
      <c r="C642" s="270">
        <f t="shared" ref="C642:O642" si="95">SUM(C43:C47)</f>
        <v>19218</v>
      </c>
      <c r="D642" s="270">
        <f t="shared" si="95"/>
        <v>48246</v>
      </c>
      <c r="E642" s="270">
        <f t="shared" si="95"/>
        <v>35300</v>
      </c>
      <c r="F642" s="270">
        <f t="shared" si="95"/>
        <v>106043</v>
      </c>
      <c r="G642" s="270">
        <f t="shared" si="95"/>
        <v>222483</v>
      </c>
      <c r="H642" s="270">
        <f t="shared" si="95"/>
        <v>23020</v>
      </c>
      <c r="I642" s="270">
        <f t="shared" si="95"/>
        <v>175826</v>
      </c>
      <c r="J642" s="270">
        <f t="shared" si="95"/>
        <v>19647</v>
      </c>
      <c r="K642" s="270">
        <f t="shared" si="95"/>
        <v>9976</v>
      </c>
      <c r="L642" s="270">
        <f t="shared" si="95"/>
        <v>29035</v>
      </c>
      <c r="M642" s="270">
        <f t="shared" si="95"/>
        <v>62899</v>
      </c>
      <c r="N642" s="270">
        <f t="shared" si="95"/>
        <v>51942</v>
      </c>
      <c r="O642" s="270">
        <f t="shared" si="95"/>
        <v>38753</v>
      </c>
      <c r="P642" s="194">
        <v>9718103</v>
      </c>
    </row>
    <row r="643" spans="1:16" x14ac:dyDescent="0.2">
      <c r="A643" s="72" t="s">
        <v>45</v>
      </c>
      <c r="B643" s="194"/>
      <c r="C643" s="221"/>
      <c r="D643" s="221"/>
      <c r="E643" s="221"/>
      <c r="F643" s="221"/>
      <c r="G643" s="221"/>
      <c r="H643" s="221"/>
      <c r="I643" s="221"/>
      <c r="J643" s="221"/>
      <c r="K643" s="221"/>
      <c r="L643" s="221"/>
      <c r="M643" s="221"/>
      <c r="N643" s="221"/>
      <c r="O643" s="221"/>
      <c r="P643" s="194"/>
    </row>
    <row r="644" spans="1:16" x14ac:dyDescent="0.2">
      <c r="A644" s="73" t="s">
        <v>43</v>
      </c>
      <c r="B644" s="194">
        <f t="shared" si="92"/>
        <v>475352</v>
      </c>
      <c r="C644" s="272">
        <f t="shared" ref="C644:O644" si="96">SUM(C68:C70)</f>
        <v>11211</v>
      </c>
      <c r="D644" s="272">
        <f t="shared" si="96"/>
        <v>28787</v>
      </c>
      <c r="E644" s="272">
        <f t="shared" si="96"/>
        <v>20168</v>
      </c>
      <c r="F644" s="272">
        <f t="shared" si="96"/>
        <v>61809</v>
      </c>
      <c r="G644" s="272">
        <f t="shared" si="96"/>
        <v>120499</v>
      </c>
      <c r="H644" s="272">
        <f t="shared" si="96"/>
        <v>13557</v>
      </c>
      <c r="I644" s="272">
        <f t="shared" si="96"/>
        <v>95349</v>
      </c>
      <c r="J644" s="272">
        <f t="shared" si="96"/>
        <v>11515</v>
      </c>
      <c r="K644" s="272">
        <f t="shared" si="96"/>
        <v>5507</v>
      </c>
      <c r="L644" s="272">
        <f t="shared" si="96"/>
        <v>15563</v>
      </c>
      <c r="M644" s="272">
        <f t="shared" si="96"/>
        <v>37402</v>
      </c>
      <c r="N644" s="272">
        <f t="shared" si="96"/>
        <v>30666</v>
      </c>
      <c r="O644" s="272">
        <f t="shared" si="96"/>
        <v>23319</v>
      </c>
      <c r="P644" s="194">
        <v>5583210</v>
      </c>
    </row>
    <row r="645" spans="1:16" x14ac:dyDescent="0.2">
      <c r="A645" s="73" t="s">
        <v>87</v>
      </c>
      <c r="B645" s="194">
        <f t="shared" si="92"/>
        <v>331785</v>
      </c>
      <c r="C645" s="272">
        <f t="shared" ref="C645:O645" si="97">SUM(C71:C72)</f>
        <v>6592</v>
      </c>
      <c r="D645" s="272">
        <f t="shared" si="97"/>
        <v>16988</v>
      </c>
      <c r="E645" s="272">
        <f t="shared" si="97"/>
        <v>11446</v>
      </c>
      <c r="F645" s="272">
        <f t="shared" si="97"/>
        <v>38233</v>
      </c>
      <c r="G645" s="272">
        <f t="shared" si="97"/>
        <v>100021</v>
      </c>
      <c r="H645" s="272">
        <f t="shared" si="97"/>
        <v>7600</v>
      </c>
      <c r="I645" s="272">
        <f t="shared" si="97"/>
        <v>75055</v>
      </c>
      <c r="J645" s="272">
        <f t="shared" si="97"/>
        <v>6828</v>
      </c>
      <c r="K645" s="272">
        <f t="shared" si="97"/>
        <v>3705</v>
      </c>
      <c r="L645" s="272">
        <f t="shared" si="97"/>
        <v>10179</v>
      </c>
      <c r="M645" s="272">
        <f t="shared" si="97"/>
        <v>23335</v>
      </c>
      <c r="N645" s="272">
        <f t="shared" si="97"/>
        <v>19072</v>
      </c>
      <c r="O645" s="272">
        <f t="shared" si="97"/>
        <v>12731</v>
      </c>
      <c r="P645" s="194">
        <v>3724581</v>
      </c>
    </row>
    <row r="646" spans="1:16" x14ac:dyDescent="0.15">
      <c r="A646" s="73" t="s">
        <v>44</v>
      </c>
      <c r="B646" s="194">
        <f t="shared" si="92"/>
        <v>807137</v>
      </c>
      <c r="C646" s="271">
        <f t="shared" ref="C646:O646" si="98">SUM(C68:C72)</f>
        <v>17803</v>
      </c>
      <c r="D646" s="271">
        <f t="shared" si="98"/>
        <v>45775</v>
      </c>
      <c r="E646" s="271">
        <f t="shared" si="98"/>
        <v>31614</v>
      </c>
      <c r="F646" s="271">
        <f t="shared" si="98"/>
        <v>100042</v>
      </c>
      <c r="G646" s="271">
        <f t="shared" si="98"/>
        <v>220520</v>
      </c>
      <c r="H646" s="271">
        <f t="shared" si="98"/>
        <v>21157</v>
      </c>
      <c r="I646" s="271">
        <f t="shared" si="98"/>
        <v>170404</v>
      </c>
      <c r="J646" s="271">
        <f t="shared" si="98"/>
        <v>18343</v>
      </c>
      <c r="K646" s="271">
        <f t="shared" si="98"/>
        <v>9212</v>
      </c>
      <c r="L646" s="271">
        <f t="shared" si="98"/>
        <v>25742</v>
      </c>
      <c r="M646" s="271">
        <f t="shared" si="98"/>
        <v>60737</v>
      </c>
      <c r="N646" s="271">
        <f t="shared" si="98"/>
        <v>49738</v>
      </c>
      <c r="O646" s="271">
        <f t="shared" si="98"/>
        <v>36050</v>
      </c>
      <c r="P646" s="194">
        <v>9307791</v>
      </c>
    </row>
    <row r="647" spans="1:16" x14ac:dyDescent="0.15">
      <c r="A647" s="59" t="s">
        <v>102</v>
      </c>
      <c r="B647" s="268">
        <f t="shared" ref="B647:O647" si="99">SUM(B93:B97)/B104*100</f>
        <v>28.847129146438714</v>
      </c>
      <c r="C647" s="269">
        <f t="shared" si="99"/>
        <v>24.77282156288058</v>
      </c>
      <c r="D647" s="269">
        <f t="shared" si="99"/>
        <v>26.268132138307145</v>
      </c>
      <c r="E647" s="269">
        <f t="shared" si="99"/>
        <v>24.372600584237251</v>
      </c>
      <c r="F647" s="269">
        <f t="shared" si="99"/>
        <v>28.593449528402676</v>
      </c>
      <c r="G647" s="269">
        <f t="shared" si="99"/>
        <v>32.528735969782993</v>
      </c>
      <c r="H647" s="269">
        <f t="shared" si="99"/>
        <v>23.870685369701945</v>
      </c>
      <c r="I647" s="269">
        <f t="shared" si="99"/>
        <v>30.829163179171193</v>
      </c>
      <c r="J647" s="269">
        <f t="shared" si="99"/>
        <v>22.6594932480794</v>
      </c>
      <c r="K647" s="269">
        <f t="shared" si="99"/>
        <v>25.375581887431231</v>
      </c>
      <c r="L647" s="269">
        <f t="shared" si="99"/>
        <v>25.070253645409029</v>
      </c>
      <c r="M647" s="269">
        <f t="shared" si="99"/>
        <v>27.205992377498657</v>
      </c>
      <c r="N647" s="269">
        <f t="shared" si="99"/>
        <v>27.305880646876528</v>
      </c>
      <c r="O647" s="269">
        <f t="shared" si="99"/>
        <v>29.116648761424322</v>
      </c>
      <c r="P647" s="268">
        <v>30.316423900221217</v>
      </c>
    </row>
    <row r="648" spans="1:16" x14ac:dyDescent="0.2">
      <c r="A648" s="46" t="s">
        <v>536</v>
      </c>
      <c r="B648" s="194"/>
      <c r="C648" s="221"/>
      <c r="D648" s="221"/>
      <c r="E648" s="221"/>
      <c r="F648" s="221"/>
      <c r="G648" s="221"/>
      <c r="H648" s="221"/>
      <c r="I648" s="221"/>
      <c r="J648" s="221"/>
      <c r="K648" s="221"/>
      <c r="L648" s="221"/>
      <c r="M648" s="221"/>
      <c r="N648" s="221"/>
      <c r="O648" s="221"/>
      <c r="P648" s="194"/>
    </row>
    <row r="649" spans="1:16" x14ac:dyDescent="0.15">
      <c r="A649" s="59" t="s">
        <v>75</v>
      </c>
      <c r="B649" s="268">
        <v>46.96560082337016</v>
      </c>
      <c r="C649" s="269">
        <v>56.887596989946054</v>
      </c>
      <c r="D649" s="269">
        <v>58.114119790515709</v>
      </c>
      <c r="E649" s="269">
        <v>47.456389744087154</v>
      </c>
      <c r="F649" s="269">
        <v>61.109334139240765</v>
      </c>
      <c r="G649" s="269">
        <v>35.486476774980765</v>
      </c>
      <c r="H649" s="269">
        <v>54.730445962854077</v>
      </c>
      <c r="I649" s="269">
        <v>43.975230635115885</v>
      </c>
      <c r="J649" s="269">
        <v>51.543974218183855</v>
      </c>
      <c r="K649" s="269">
        <v>45.394012105258959</v>
      </c>
      <c r="L649" s="269">
        <v>49.670956672936661</v>
      </c>
      <c r="M649" s="269">
        <v>61.152583697197983</v>
      </c>
      <c r="N649" s="269">
        <v>54.7513701435794</v>
      </c>
      <c r="O649" s="269">
        <v>58.837583832987519</v>
      </c>
      <c r="P649" s="268">
        <v>54.795710483954387</v>
      </c>
    </row>
    <row r="650" spans="1:16" x14ac:dyDescent="0.15">
      <c r="A650" s="59" t="s">
        <v>76</v>
      </c>
      <c r="B650" s="268">
        <v>33.805342141653341</v>
      </c>
      <c r="C650" s="269">
        <v>39.997937366515387</v>
      </c>
      <c r="D650" s="269">
        <v>40.148155200295918</v>
      </c>
      <c r="E650" s="269">
        <v>32.834797808492702</v>
      </c>
      <c r="F650" s="269">
        <v>46.983124928486511</v>
      </c>
      <c r="G650" s="269">
        <v>26.931172629294348</v>
      </c>
      <c r="H650" s="269">
        <v>41.773902830708984</v>
      </c>
      <c r="I650" s="269">
        <v>30.964463179694253</v>
      </c>
      <c r="J650" s="269">
        <v>35.244995238877095</v>
      </c>
      <c r="K650" s="269">
        <v>31.779093364707023</v>
      </c>
      <c r="L650" s="269">
        <v>37.618774906932586</v>
      </c>
      <c r="M650" s="269">
        <v>42.588811384090945</v>
      </c>
      <c r="N650" s="269">
        <v>36.115442780389444</v>
      </c>
      <c r="O650" s="269">
        <v>42.231391611226492</v>
      </c>
      <c r="P650" s="268">
        <v>40.749067236521753</v>
      </c>
    </row>
    <row r="651" spans="1:16" x14ac:dyDescent="0.15">
      <c r="A651" s="59" t="s">
        <v>77</v>
      </c>
      <c r="B651" s="268">
        <v>40.394219770876951</v>
      </c>
      <c r="C651" s="269">
        <v>49.070620440331538</v>
      </c>
      <c r="D651" s="269">
        <v>49.042122535452457</v>
      </c>
      <c r="E651" s="269">
        <v>40.573698327341262</v>
      </c>
      <c r="F651" s="269">
        <v>54.200976328610508</v>
      </c>
      <c r="G651" s="269">
        <v>31.127427513700656</v>
      </c>
      <c r="H651" s="269">
        <v>48.772961956230468</v>
      </c>
      <c r="I651" s="269">
        <v>37.316328716608652</v>
      </c>
      <c r="J651" s="269">
        <v>43.811495750670197</v>
      </c>
      <c r="K651" s="269">
        <v>38.403951295299535</v>
      </c>
      <c r="L651" s="269">
        <v>44.325479594312576</v>
      </c>
      <c r="M651" s="269">
        <v>51.996359882868958</v>
      </c>
      <c r="N651" s="269">
        <v>45.547258692938357</v>
      </c>
      <c r="O651" s="269">
        <v>50.672727268602003</v>
      </c>
      <c r="P651" s="268">
        <v>47.75387573644916</v>
      </c>
    </row>
    <row r="652" spans="1:16" x14ac:dyDescent="0.15">
      <c r="A652" s="46" t="s">
        <v>597</v>
      </c>
      <c r="B652" s="241"/>
      <c r="C652" s="244"/>
      <c r="D652" s="242"/>
      <c r="E652" s="242"/>
      <c r="F652" s="242"/>
      <c r="G652" s="242"/>
      <c r="H652" s="242"/>
      <c r="I652" s="242"/>
      <c r="J652" s="242"/>
      <c r="K652" s="242"/>
      <c r="L652" s="242"/>
      <c r="M652" s="242"/>
      <c r="N652" s="242"/>
      <c r="O652" s="243"/>
      <c r="P652" s="241"/>
    </row>
    <row r="653" spans="1:16" x14ac:dyDescent="0.15">
      <c r="A653" s="47" t="s">
        <v>88</v>
      </c>
      <c r="B653" s="241"/>
      <c r="C653" s="244"/>
      <c r="D653" s="242"/>
      <c r="E653" s="242"/>
      <c r="F653" s="242"/>
      <c r="G653" s="242"/>
      <c r="H653" s="242"/>
      <c r="I653" s="242"/>
      <c r="J653" s="242"/>
      <c r="K653" s="242"/>
      <c r="L653" s="242"/>
      <c r="M653" s="242"/>
      <c r="N653" s="242"/>
      <c r="O653" s="243"/>
      <c r="P653" s="241"/>
    </row>
    <row r="654" spans="1:16" x14ac:dyDescent="0.15">
      <c r="A654" s="73" t="s">
        <v>42</v>
      </c>
      <c r="B654" s="241"/>
      <c r="C654" s="244"/>
      <c r="D654" s="242"/>
      <c r="E654" s="242"/>
      <c r="F654" s="242"/>
      <c r="G654" s="242"/>
      <c r="H654" s="242"/>
      <c r="I654" s="242"/>
      <c r="J654" s="242"/>
      <c r="K654" s="242"/>
      <c r="L654" s="242"/>
      <c r="M654" s="242"/>
      <c r="N654" s="242"/>
      <c r="O654" s="243"/>
      <c r="P654" s="241"/>
    </row>
    <row r="655" spans="1:16" x14ac:dyDescent="0.15">
      <c r="A655" s="123" t="s">
        <v>180</v>
      </c>
      <c r="B655" s="241">
        <v>28</v>
      </c>
      <c r="C655" s="244" t="s">
        <v>594</v>
      </c>
      <c r="D655" s="242" t="s">
        <v>594</v>
      </c>
      <c r="E655" s="242" t="s">
        <v>594</v>
      </c>
      <c r="F655" s="242" t="s">
        <v>594</v>
      </c>
      <c r="G655" s="242" t="s">
        <v>594</v>
      </c>
      <c r="H655" s="242" t="s">
        <v>594</v>
      </c>
      <c r="I655" s="242" t="s">
        <v>594</v>
      </c>
      <c r="J655" s="242" t="s">
        <v>594</v>
      </c>
      <c r="K655" s="242" t="s">
        <v>594</v>
      </c>
      <c r="L655" s="242" t="s">
        <v>594</v>
      </c>
      <c r="M655" s="242" t="s">
        <v>594</v>
      </c>
      <c r="N655" s="242" t="s">
        <v>594</v>
      </c>
      <c r="O655" s="243" t="s">
        <v>594</v>
      </c>
      <c r="P655" s="241">
        <v>26.3</v>
      </c>
    </row>
    <row r="656" spans="1:16" x14ac:dyDescent="0.15">
      <c r="A656" s="123" t="s">
        <v>46</v>
      </c>
      <c r="B656" s="241">
        <v>12</v>
      </c>
      <c r="C656" s="244" t="s">
        <v>594</v>
      </c>
      <c r="D656" s="242" t="s">
        <v>594</v>
      </c>
      <c r="E656" s="242" t="s">
        <v>594</v>
      </c>
      <c r="F656" s="242" t="s">
        <v>594</v>
      </c>
      <c r="G656" s="242" t="s">
        <v>594</v>
      </c>
      <c r="H656" s="242" t="s">
        <v>594</v>
      </c>
      <c r="I656" s="242" t="s">
        <v>594</v>
      </c>
      <c r="J656" s="242" t="s">
        <v>594</v>
      </c>
      <c r="K656" s="242" t="s">
        <v>594</v>
      </c>
      <c r="L656" s="242" t="s">
        <v>594</v>
      </c>
      <c r="M656" s="242" t="s">
        <v>594</v>
      </c>
      <c r="N656" s="242" t="s">
        <v>594</v>
      </c>
      <c r="O656" s="243" t="s">
        <v>594</v>
      </c>
      <c r="P656" s="241">
        <v>12</v>
      </c>
    </row>
    <row r="657" spans="1:16" x14ac:dyDescent="0.15">
      <c r="A657" s="123" t="s">
        <v>89</v>
      </c>
      <c r="B657" s="241">
        <v>11</v>
      </c>
      <c r="C657" s="244" t="s">
        <v>594</v>
      </c>
      <c r="D657" s="242" t="s">
        <v>594</v>
      </c>
      <c r="E657" s="242" t="s">
        <v>594</v>
      </c>
      <c r="F657" s="242" t="s">
        <v>594</v>
      </c>
      <c r="G657" s="242" t="s">
        <v>594</v>
      </c>
      <c r="H657" s="242" t="s">
        <v>594</v>
      </c>
      <c r="I657" s="242" t="s">
        <v>594</v>
      </c>
      <c r="J657" s="242" t="s">
        <v>594</v>
      </c>
      <c r="K657" s="242" t="s">
        <v>594</v>
      </c>
      <c r="L657" s="242" t="s">
        <v>594</v>
      </c>
      <c r="M657" s="242" t="s">
        <v>594</v>
      </c>
      <c r="N657" s="242" t="s">
        <v>594</v>
      </c>
      <c r="O657" s="243" t="s">
        <v>594</v>
      </c>
      <c r="P657" s="241">
        <v>9.6999999999999993</v>
      </c>
    </row>
    <row r="658" spans="1:16" x14ac:dyDescent="0.15">
      <c r="A658" s="148" t="s">
        <v>45</v>
      </c>
      <c r="B658" s="245"/>
      <c r="C658" s="246"/>
      <c r="D658" s="246"/>
      <c r="E658" s="246"/>
      <c r="F658" s="246"/>
      <c r="G658" s="246"/>
      <c r="H658" s="246"/>
      <c r="I658" s="246"/>
      <c r="J658" s="246"/>
      <c r="K658" s="246"/>
      <c r="L658" s="246"/>
      <c r="M658" s="246"/>
      <c r="N658" s="246"/>
      <c r="O658" s="246"/>
      <c r="P658" s="245"/>
    </row>
    <row r="659" spans="1:16" x14ac:dyDescent="0.15">
      <c r="A659" s="123" t="s">
        <v>180</v>
      </c>
      <c r="B659" s="241">
        <v>26</v>
      </c>
      <c r="C659" s="244" t="s">
        <v>594</v>
      </c>
      <c r="D659" s="242" t="s">
        <v>594</v>
      </c>
      <c r="E659" s="242" t="s">
        <v>594</v>
      </c>
      <c r="F659" s="242" t="s">
        <v>594</v>
      </c>
      <c r="G659" s="242" t="s">
        <v>594</v>
      </c>
      <c r="H659" s="242" t="s">
        <v>594</v>
      </c>
      <c r="I659" s="242" t="s">
        <v>594</v>
      </c>
      <c r="J659" s="242" t="s">
        <v>594</v>
      </c>
      <c r="K659" s="242" t="s">
        <v>594</v>
      </c>
      <c r="L659" s="242" t="s">
        <v>594</v>
      </c>
      <c r="M659" s="242" t="s">
        <v>594</v>
      </c>
      <c r="N659" s="242" t="s">
        <v>594</v>
      </c>
      <c r="O659" s="243" t="s">
        <v>594</v>
      </c>
      <c r="P659" s="241">
        <v>23.8</v>
      </c>
    </row>
    <row r="660" spans="1:16" x14ac:dyDescent="0.15">
      <c r="A660" s="123" t="s">
        <v>46</v>
      </c>
      <c r="B660" s="241">
        <v>5</v>
      </c>
      <c r="C660" s="244" t="s">
        <v>594</v>
      </c>
      <c r="D660" s="242" t="s">
        <v>594</v>
      </c>
      <c r="E660" s="242" t="s">
        <v>594</v>
      </c>
      <c r="F660" s="242" t="s">
        <v>594</v>
      </c>
      <c r="G660" s="242" t="s">
        <v>594</v>
      </c>
      <c r="H660" s="242" t="s">
        <v>594</v>
      </c>
      <c r="I660" s="242" t="s">
        <v>594</v>
      </c>
      <c r="J660" s="242" t="s">
        <v>594</v>
      </c>
      <c r="K660" s="242" t="s">
        <v>594</v>
      </c>
      <c r="L660" s="242" t="s">
        <v>594</v>
      </c>
      <c r="M660" s="242" t="s">
        <v>594</v>
      </c>
      <c r="N660" s="242" t="s">
        <v>594</v>
      </c>
      <c r="O660" s="243" t="s">
        <v>594</v>
      </c>
      <c r="P660" s="241">
        <v>4.5999999999999996</v>
      </c>
    </row>
    <row r="661" spans="1:16" x14ac:dyDescent="0.15">
      <c r="A661" s="123" t="s">
        <v>89</v>
      </c>
      <c r="B661" s="241">
        <v>6</v>
      </c>
      <c r="C661" s="244" t="s">
        <v>594</v>
      </c>
      <c r="D661" s="242" t="s">
        <v>594</v>
      </c>
      <c r="E661" s="242" t="s">
        <v>594</v>
      </c>
      <c r="F661" s="242" t="s">
        <v>594</v>
      </c>
      <c r="G661" s="242" t="s">
        <v>594</v>
      </c>
      <c r="H661" s="242" t="s">
        <v>594</v>
      </c>
      <c r="I661" s="242" t="s">
        <v>594</v>
      </c>
      <c r="J661" s="242" t="s">
        <v>594</v>
      </c>
      <c r="K661" s="242" t="s">
        <v>594</v>
      </c>
      <c r="L661" s="242" t="s">
        <v>594</v>
      </c>
      <c r="M661" s="242" t="s">
        <v>594</v>
      </c>
      <c r="N661" s="242" t="s">
        <v>594</v>
      </c>
      <c r="O661" s="243" t="s">
        <v>594</v>
      </c>
      <c r="P661" s="241">
        <v>4.5</v>
      </c>
    </row>
    <row r="662" spans="1:16" x14ac:dyDescent="0.15">
      <c r="A662" s="122" t="s">
        <v>537</v>
      </c>
      <c r="B662" s="205">
        <v>6.6331063073734082</v>
      </c>
      <c r="C662" s="206" t="s">
        <v>594</v>
      </c>
      <c r="D662" s="206" t="s">
        <v>594</v>
      </c>
      <c r="E662" s="206" t="s">
        <v>594</v>
      </c>
      <c r="F662" s="206" t="s">
        <v>594</v>
      </c>
      <c r="G662" s="206" t="s">
        <v>594</v>
      </c>
      <c r="H662" s="206" t="s">
        <v>594</v>
      </c>
      <c r="I662" s="206" t="s">
        <v>594</v>
      </c>
      <c r="J662" s="206" t="s">
        <v>594</v>
      </c>
      <c r="K662" s="206" t="s">
        <v>594</v>
      </c>
      <c r="L662" s="206" t="s">
        <v>594</v>
      </c>
      <c r="M662" s="206" t="s">
        <v>594</v>
      </c>
      <c r="N662" s="206" t="s">
        <v>594</v>
      </c>
      <c r="O662" s="206" t="s">
        <v>594</v>
      </c>
      <c r="P662" s="205">
        <v>5.3535132161903167</v>
      </c>
    </row>
    <row r="663" spans="1:16" x14ac:dyDescent="0.15">
      <c r="A663" s="46" t="s">
        <v>688</v>
      </c>
      <c r="B663" s="215">
        <f t="shared" ref="B663:B665" si="100">SUM(C663:O663)</f>
        <v>692</v>
      </c>
      <c r="C663" s="216">
        <v>29</v>
      </c>
      <c r="D663" s="216">
        <v>47</v>
      </c>
      <c r="E663" s="216">
        <v>29</v>
      </c>
      <c r="F663" s="216">
        <v>103</v>
      </c>
      <c r="G663" s="216">
        <v>154</v>
      </c>
      <c r="H663" s="216">
        <v>32</v>
      </c>
      <c r="I663" s="216">
        <v>113</v>
      </c>
      <c r="J663" s="216">
        <v>21</v>
      </c>
      <c r="K663" s="216">
        <v>10</v>
      </c>
      <c r="L663" s="216">
        <v>27</v>
      </c>
      <c r="M663" s="216">
        <v>49</v>
      </c>
      <c r="N663" s="216">
        <v>45</v>
      </c>
      <c r="O663" s="216">
        <v>33</v>
      </c>
      <c r="P663" s="215">
        <v>7036</v>
      </c>
    </row>
    <row r="664" spans="1:16" x14ac:dyDescent="0.15">
      <c r="A664" s="47" t="s">
        <v>47</v>
      </c>
      <c r="B664" s="215">
        <f t="shared" si="100"/>
        <v>183</v>
      </c>
      <c r="C664" s="216">
        <v>11</v>
      </c>
      <c r="D664" s="216">
        <v>13</v>
      </c>
      <c r="E664" s="216">
        <v>9</v>
      </c>
      <c r="F664" s="216">
        <v>26</v>
      </c>
      <c r="G664" s="216">
        <v>33</v>
      </c>
      <c r="H664" s="216">
        <v>9</v>
      </c>
      <c r="I664" s="216">
        <v>35</v>
      </c>
      <c r="J664" s="216">
        <v>12</v>
      </c>
      <c r="K664" s="216">
        <v>3</v>
      </c>
      <c r="L664" s="216">
        <v>3</v>
      </c>
      <c r="M664" s="216">
        <v>4</v>
      </c>
      <c r="N664" s="216">
        <v>14</v>
      </c>
      <c r="O664" s="216">
        <v>11</v>
      </c>
      <c r="P664" s="215">
        <v>1762</v>
      </c>
    </row>
    <row r="665" spans="1:16" x14ac:dyDescent="0.15">
      <c r="A665" s="48" t="s">
        <v>48</v>
      </c>
      <c r="B665" s="277">
        <f t="shared" si="100"/>
        <v>95</v>
      </c>
      <c r="C665" s="278">
        <v>3</v>
      </c>
      <c r="D665" s="278">
        <v>7</v>
      </c>
      <c r="E665" s="278">
        <v>4</v>
      </c>
      <c r="F665" s="278">
        <v>16</v>
      </c>
      <c r="G665" s="278">
        <v>17</v>
      </c>
      <c r="H665" s="278">
        <v>7</v>
      </c>
      <c r="I665" s="278">
        <v>13</v>
      </c>
      <c r="J665" s="278">
        <v>2</v>
      </c>
      <c r="K665" s="278">
        <v>0</v>
      </c>
      <c r="L665" s="278">
        <v>5</v>
      </c>
      <c r="M665" s="278">
        <v>10</v>
      </c>
      <c r="N665" s="278">
        <v>10</v>
      </c>
      <c r="O665" s="278">
        <v>1</v>
      </c>
      <c r="P665" s="277">
        <v>1082</v>
      </c>
    </row>
    <row r="666" spans="1:16" x14ac:dyDescent="0.15">
      <c r="A666" s="174" t="s">
        <v>491</v>
      </c>
      <c r="B666" s="37"/>
      <c r="C666" s="37"/>
      <c r="D666" s="37"/>
      <c r="E666" s="37"/>
      <c r="F666" s="37"/>
      <c r="G666" s="37"/>
      <c r="H666" s="37"/>
      <c r="I666" s="37"/>
      <c r="J666" s="37"/>
      <c r="K666" s="37"/>
      <c r="L666" s="37"/>
      <c r="M666" s="37"/>
      <c r="N666" s="37"/>
      <c r="O666" s="37"/>
      <c r="P666" s="37"/>
    </row>
    <row r="667" spans="1:16" x14ac:dyDescent="0.2">
      <c r="A667" s="132" t="s">
        <v>612</v>
      </c>
    </row>
    <row r="668" spans="1:16" x14ac:dyDescent="0.2">
      <c r="A668" s="132"/>
      <c r="B668" s="131"/>
      <c r="C668" s="131"/>
      <c r="D668" s="131"/>
      <c r="E668" s="131"/>
      <c r="F668" s="131"/>
      <c r="G668" s="131"/>
      <c r="H668" s="131"/>
      <c r="I668" s="131"/>
      <c r="J668" s="131"/>
      <c r="K668" s="131"/>
      <c r="L668" s="131"/>
      <c r="M668" s="131"/>
      <c r="N668" s="131"/>
      <c r="O668" s="131"/>
      <c r="P668" s="131"/>
    </row>
    <row r="669" spans="1:16" ht="15.75" x14ac:dyDescent="0.15">
      <c r="A669" s="24" t="s">
        <v>314</v>
      </c>
      <c r="B669" s="4"/>
      <c r="C669" s="4"/>
      <c r="D669" s="4"/>
      <c r="E669" s="4"/>
      <c r="F669" s="4"/>
      <c r="G669" s="4"/>
      <c r="H669" s="4"/>
      <c r="I669" s="4"/>
      <c r="J669" s="4"/>
      <c r="K669" s="4"/>
      <c r="L669" s="4"/>
      <c r="M669" s="4"/>
      <c r="N669" s="4"/>
      <c r="O669" s="4"/>
      <c r="P669" s="4"/>
    </row>
    <row r="670" spans="1:16" ht="12.75" x14ac:dyDescent="0.15">
      <c r="A670" s="169" t="s">
        <v>216</v>
      </c>
      <c r="B670" s="109"/>
      <c r="C670" s="109"/>
      <c r="D670" s="109"/>
      <c r="E670" s="109"/>
      <c r="F670" s="109"/>
      <c r="G670" s="109"/>
      <c r="H670" s="109"/>
      <c r="I670" s="109"/>
      <c r="J670" s="109"/>
      <c r="K670" s="109"/>
      <c r="L670" s="109"/>
      <c r="M670" s="109"/>
      <c r="N670" s="109"/>
      <c r="O670" s="109"/>
      <c r="P670" s="109"/>
    </row>
    <row r="671" spans="1:16" ht="33.75" x14ac:dyDescent="0.2">
      <c r="A671" s="174" t="s">
        <v>724</v>
      </c>
      <c r="B671" s="8"/>
      <c r="C671" s="8"/>
      <c r="D671" s="8"/>
      <c r="E671" s="8"/>
      <c r="F671" s="8"/>
      <c r="G671" s="8"/>
      <c r="H671" s="8"/>
      <c r="I671" s="8"/>
      <c r="J671" s="8"/>
      <c r="K671" s="8"/>
      <c r="L671" s="8"/>
      <c r="M671" s="8"/>
      <c r="N671" s="8"/>
      <c r="O671" s="8"/>
      <c r="P671" s="8"/>
    </row>
    <row r="672" spans="1:16" ht="24.75" x14ac:dyDescent="0.15">
      <c r="A672" s="199"/>
      <c r="B672" s="193" t="s">
        <v>578</v>
      </c>
      <c r="C672" s="200" t="s">
        <v>579</v>
      </c>
      <c r="D672" s="200" t="s">
        <v>580</v>
      </c>
      <c r="E672" s="200" t="s">
        <v>581</v>
      </c>
      <c r="F672" s="200" t="s">
        <v>582</v>
      </c>
      <c r="G672" s="200" t="s">
        <v>583</v>
      </c>
      <c r="H672" s="200" t="s">
        <v>584</v>
      </c>
      <c r="I672" s="200" t="s">
        <v>585</v>
      </c>
      <c r="J672" s="200" t="s">
        <v>586</v>
      </c>
      <c r="K672" s="200" t="s">
        <v>587</v>
      </c>
      <c r="L672" s="200" t="s">
        <v>588</v>
      </c>
      <c r="M672" s="200" t="s">
        <v>589</v>
      </c>
      <c r="N672" s="200" t="s">
        <v>590</v>
      </c>
      <c r="O672" s="200" t="s">
        <v>591</v>
      </c>
      <c r="P672" s="193" t="s">
        <v>592</v>
      </c>
    </row>
    <row r="673" spans="1:16" x14ac:dyDescent="0.15">
      <c r="A673" s="75" t="s">
        <v>158</v>
      </c>
      <c r="B673" s="194"/>
      <c r="C673" s="303"/>
      <c r="D673" s="303"/>
      <c r="E673" s="303"/>
      <c r="F673" s="303"/>
      <c r="G673" s="303"/>
      <c r="H673" s="303"/>
      <c r="I673" s="303"/>
      <c r="J673" s="303"/>
      <c r="K673" s="303"/>
      <c r="L673" s="303"/>
      <c r="M673" s="303"/>
      <c r="N673" s="303"/>
      <c r="O673" s="303"/>
      <c r="P673" s="194"/>
    </row>
    <row r="674" spans="1:16" x14ac:dyDescent="0.15">
      <c r="A674" s="76" t="s">
        <v>538</v>
      </c>
      <c r="B674" s="203">
        <v>9.9</v>
      </c>
      <c r="C674" s="204">
        <v>11.6</v>
      </c>
      <c r="D674" s="204">
        <v>12.7</v>
      </c>
      <c r="E674" s="204">
        <v>9.1999999999999993</v>
      </c>
      <c r="F674" s="204">
        <v>9.3000000000000007</v>
      </c>
      <c r="G674" s="204">
        <v>8.4</v>
      </c>
      <c r="H674" s="204">
        <v>10.199999999999999</v>
      </c>
      <c r="I674" s="204">
        <v>8.5</v>
      </c>
      <c r="J674" s="204">
        <v>10.6</v>
      </c>
      <c r="K674" s="204">
        <v>10.7</v>
      </c>
      <c r="L674" s="204">
        <v>11.6</v>
      </c>
      <c r="M674" s="204">
        <v>13.3</v>
      </c>
      <c r="N674" s="204">
        <v>11.3</v>
      </c>
      <c r="O674" s="204">
        <v>11.8</v>
      </c>
      <c r="P674" s="203">
        <v>10.6</v>
      </c>
    </row>
    <row r="675" spans="1:16" x14ac:dyDescent="0.15">
      <c r="A675" s="76" t="s">
        <v>645</v>
      </c>
      <c r="B675" s="203">
        <v>17.2</v>
      </c>
      <c r="C675" s="204">
        <v>18.2</v>
      </c>
      <c r="D675" s="204">
        <v>20.100000000000001</v>
      </c>
      <c r="E675" s="204">
        <v>12.1</v>
      </c>
      <c r="F675" s="204">
        <v>18.5</v>
      </c>
      <c r="G675" s="204">
        <v>14</v>
      </c>
      <c r="H675" s="204">
        <v>14.6</v>
      </c>
      <c r="I675" s="204">
        <v>18.600000000000001</v>
      </c>
      <c r="J675" s="204">
        <v>14.9</v>
      </c>
      <c r="K675" s="204">
        <v>14.3</v>
      </c>
      <c r="L675" s="204">
        <v>15.5</v>
      </c>
      <c r="M675" s="204">
        <v>23.6</v>
      </c>
      <c r="N675" s="204">
        <v>16.8</v>
      </c>
      <c r="O675" s="204">
        <v>20.9</v>
      </c>
      <c r="P675" s="203">
        <v>17</v>
      </c>
    </row>
    <row r="676" spans="1:16" ht="22.5" x14ac:dyDescent="0.15">
      <c r="A676" s="76" t="s">
        <v>539</v>
      </c>
      <c r="B676" s="203">
        <v>44.5</v>
      </c>
      <c r="C676" s="204">
        <v>34.200000000000003</v>
      </c>
      <c r="D676" s="204">
        <v>32.700000000000003</v>
      </c>
      <c r="E676" s="204">
        <v>41.9</v>
      </c>
      <c r="F676" s="204">
        <v>37.4</v>
      </c>
      <c r="G676" s="204">
        <v>57.4</v>
      </c>
      <c r="H676" s="204">
        <v>39.299999999999997</v>
      </c>
      <c r="I676" s="204">
        <v>45.5</v>
      </c>
      <c r="J676" s="204">
        <v>38.5</v>
      </c>
      <c r="K676" s="204">
        <v>42.9</v>
      </c>
      <c r="L676" s="204">
        <v>37</v>
      </c>
      <c r="M676" s="204">
        <v>34.5</v>
      </c>
      <c r="N676" s="204">
        <v>39</v>
      </c>
      <c r="O676" s="204">
        <v>33.700000000000003</v>
      </c>
      <c r="P676" s="203">
        <v>45.8</v>
      </c>
    </row>
    <row r="677" spans="1:16" x14ac:dyDescent="0.15">
      <c r="A677" s="76" t="s">
        <v>540</v>
      </c>
      <c r="B677" s="203">
        <v>0.87300524992935646</v>
      </c>
      <c r="C677" s="204">
        <v>1.0344827586206899</v>
      </c>
      <c r="D677" s="204">
        <v>0.89718719689621695</v>
      </c>
      <c r="E677" s="204">
        <v>0.43405676126878101</v>
      </c>
      <c r="F677" s="204">
        <v>0.79365079365079405</v>
      </c>
      <c r="G677" s="204">
        <v>0.77254876714092602</v>
      </c>
      <c r="H677" s="204">
        <v>0.41284403669724801</v>
      </c>
      <c r="I677" s="204">
        <v>0.910815939278937</v>
      </c>
      <c r="J677" s="204">
        <v>0.90307043949428101</v>
      </c>
      <c r="K677" s="204">
        <v>0.74866310160427796</v>
      </c>
      <c r="L677" s="204">
        <v>1.49606299212598</v>
      </c>
      <c r="M677" s="204">
        <v>1.24517713083129</v>
      </c>
      <c r="N677" s="204">
        <v>0.80285459411240001</v>
      </c>
      <c r="O677" s="204">
        <v>0.99255583126550895</v>
      </c>
      <c r="P677" s="203">
        <v>0.89827373218206141</v>
      </c>
    </row>
    <row r="678" spans="1:16" x14ac:dyDescent="0.15">
      <c r="A678" s="76" t="s">
        <v>541</v>
      </c>
      <c r="B678" s="203">
        <v>6.1</v>
      </c>
      <c r="C678" s="204">
        <v>8.4</v>
      </c>
      <c r="D678" s="204">
        <v>7.8</v>
      </c>
      <c r="E678" s="204">
        <v>7.2</v>
      </c>
      <c r="F678" s="204">
        <v>6.6</v>
      </c>
      <c r="G678" s="204">
        <v>5.6</v>
      </c>
      <c r="H678" s="204">
        <v>6.9</v>
      </c>
      <c r="I678" s="204">
        <v>5.0999999999999996</v>
      </c>
      <c r="J678" s="204">
        <v>6.1</v>
      </c>
      <c r="K678" s="204">
        <v>4.8</v>
      </c>
      <c r="L678" s="204">
        <v>6.1</v>
      </c>
      <c r="M678" s="204">
        <v>8.1</v>
      </c>
      <c r="N678" s="204">
        <v>4.4000000000000004</v>
      </c>
      <c r="O678" s="204">
        <v>5</v>
      </c>
      <c r="P678" s="203">
        <v>5.9</v>
      </c>
    </row>
    <row r="679" spans="1:16" x14ac:dyDescent="0.15">
      <c r="A679" s="309" t="s">
        <v>695</v>
      </c>
      <c r="B679" s="203"/>
      <c r="C679" s="204"/>
      <c r="D679" s="204"/>
      <c r="E679" s="204"/>
      <c r="F679" s="204"/>
      <c r="G679" s="204"/>
      <c r="H679" s="204"/>
      <c r="I679" s="204"/>
      <c r="J679" s="204"/>
      <c r="K679" s="204"/>
      <c r="L679" s="204"/>
      <c r="M679" s="204"/>
      <c r="N679" s="204"/>
      <c r="O679" s="204"/>
      <c r="P679" s="203"/>
    </row>
    <row r="680" spans="1:16" x14ac:dyDescent="0.15">
      <c r="A680" s="148" t="s">
        <v>211</v>
      </c>
      <c r="B680" s="203">
        <v>75.796372635156189</v>
      </c>
      <c r="C680" s="204">
        <v>83.891231391446553</v>
      </c>
      <c r="D680" s="204">
        <v>68.297659102297914</v>
      </c>
      <c r="E680" s="204">
        <v>84.881253158160703</v>
      </c>
      <c r="F680" s="204">
        <v>64.727284487637633</v>
      </c>
      <c r="G680" s="204">
        <v>86.152752590378483</v>
      </c>
      <c r="H680" s="204">
        <v>83.526327288617011</v>
      </c>
      <c r="I680" s="204">
        <v>65.313956969930317</v>
      </c>
      <c r="J680" s="204">
        <v>85.111620405737995</v>
      </c>
      <c r="K680" s="204">
        <v>78.020767778476994</v>
      </c>
      <c r="L680" s="204">
        <v>83.046089934317649</v>
      </c>
      <c r="M680" s="204">
        <v>74.296454863467858</v>
      </c>
      <c r="N680" s="204">
        <v>79.64073787409697</v>
      </c>
      <c r="O680" s="204">
        <v>77.747588642847461</v>
      </c>
      <c r="P680" s="203">
        <v>69.658994838881753</v>
      </c>
    </row>
    <row r="681" spans="1:16" x14ac:dyDescent="0.15">
      <c r="A681" s="170" t="s">
        <v>384</v>
      </c>
      <c r="B681" s="203">
        <v>56.162208379137681</v>
      </c>
      <c r="C681" s="204">
        <v>80.851063829787194</v>
      </c>
      <c r="D681" s="204">
        <v>43.346938775510203</v>
      </c>
      <c r="E681" s="204">
        <v>77.110694183864908</v>
      </c>
      <c r="F681" s="204">
        <v>50.462824723798207</v>
      </c>
      <c r="G681" s="204">
        <v>89.020912547528496</v>
      </c>
      <c r="H681" s="204">
        <v>0</v>
      </c>
      <c r="I681" s="204">
        <v>27.315655648383601</v>
      </c>
      <c r="J681" s="204">
        <v>0</v>
      </c>
      <c r="K681" s="204">
        <v>0</v>
      </c>
      <c r="L681" s="204">
        <v>64.272559852670298</v>
      </c>
      <c r="M681" s="204">
        <v>51.413543721235996</v>
      </c>
      <c r="N681" s="204">
        <v>56.243496357960495</v>
      </c>
      <c r="O681" s="204">
        <v>68.935516888433995</v>
      </c>
      <c r="P681" s="203">
        <v>43.01415738183664</v>
      </c>
    </row>
    <row r="682" spans="1:16" x14ac:dyDescent="0.15">
      <c r="A682" s="170" t="s">
        <v>385</v>
      </c>
      <c r="B682" s="203">
        <v>35.694698354661767</v>
      </c>
      <c r="C682" s="204">
        <v>0</v>
      </c>
      <c r="D682" s="204">
        <v>0</v>
      </c>
      <c r="E682" s="204">
        <v>0</v>
      </c>
      <c r="F682" s="204">
        <v>26.494845360824698</v>
      </c>
      <c r="G682" s="204">
        <v>73.7071311921611</v>
      </c>
      <c r="H682" s="204">
        <v>0</v>
      </c>
      <c r="I682" s="204">
        <v>26.057453064917404</v>
      </c>
      <c r="J682" s="204">
        <v>0</v>
      </c>
      <c r="K682" s="204">
        <v>0</v>
      </c>
      <c r="L682" s="204">
        <v>0</v>
      </c>
      <c r="M682" s="204">
        <v>35.440180586907502</v>
      </c>
      <c r="N682" s="204">
        <v>0</v>
      </c>
      <c r="O682" s="204">
        <v>0</v>
      </c>
      <c r="P682" s="203">
        <v>28.421537111748741</v>
      </c>
    </row>
    <row r="683" spans="1:16" x14ac:dyDescent="0.15">
      <c r="A683" s="46" t="s">
        <v>542</v>
      </c>
      <c r="B683" s="203"/>
      <c r="C683" s="204"/>
      <c r="D683" s="204"/>
      <c r="E683" s="204"/>
      <c r="F683" s="204"/>
      <c r="G683" s="204"/>
      <c r="H683" s="204"/>
      <c r="I683" s="204"/>
      <c r="J683" s="204"/>
      <c r="K683" s="204"/>
      <c r="L683" s="204"/>
      <c r="M683" s="204"/>
      <c r="N683" s="204"/>
      <c r="O683" s="204"/>
      <c r="P683" s="203"/>
    </row>
    <row r="684" spans="1:16" x14ac:dyDescent="0.15">
      <c r="A684" s="76" t="s">
        <v>416</v>
      </c>
      <c r="B684" s="203">
        <v>83.071104630194782</v>
      </c>
      <c r="C684" s="204">
        <v>79.415639866556276</v>
      </c>
      <c r="D684" s="204">
        <v>80.439150537446508</v>
      </c>
      <c r="E684" s="204">
        <v>84.660538926199905</v>
      </c>
      <c r="F684" s="204">
        <v>82.994107033277785</v>
      </c>
      <c r="G684" s="204">
        <v>84.980250392621642</v>
      </c>
      <c r="H684" s="204">
        <v>82.928061836994843</v>
      </c>
      <c r="I684" s="204">
        <v>83.391354890445285</v>
      </c>
      <c r="J684" s="204">
        <v>81.867583132645876</v>
      </c>
      <c r="K684" s="204">
        <v>85.349721759536422</v>
      </c>
      <c r="L684" s="204">
        <v>83.601076633787272</v>
      </c>
      <c r="M684" s="204">
        <v>78.709671236608671</v>
      </c>
      <c r="N684" s="204">
        <v>83.639690860891463</v>
      </c>
      <c r="O684" s="204">
        <v>80.560814786569722</v>
      </c>
      <c r="P684" s="203">
        <v>82.889417042348114</v>
      </c>
    </row>
    <row r="685" spans="1:16" x14ac:dyDescent="0.15">
      <c r="A685" s="76" t="s">
        <v>80</v>
      </c>
      <c r="B685" s="203">
        <v>7.1299311404597869</v>
      </c>
      <c r="C685" s="204">
        <v>8.702884828976396</v>
      </c>
      <c r="D685" s="204">
        <v>7.2405751603992083</v>
      </c>
      <c r="E685" s="204">
        <v>7.980764128359537</v>
      </c>
      <c r="F685" s="204">
        <v>6.7569969298071255</v>
      </c>
      <c r="G685" s="204">
        <v>7.2500920796345918</v>
      </c>
      <c r="H685" s="204">
        <v>7.793297228708397</v>
      </c>
      <c r="I685" s="204">
        <v>6.5129752999792405</v>
      </c>
      <c r="J685" s="204">
        <v>8.4932913138882924</v>
      </c>
      <c r="K685" s="204">
        <v>6.4909869020679469</v>
      </c>
      <c r="L685" s="204">
        <v>7.0811795123509906</v>
      </c>
      <c r="M685" s="204">
        <v>6.5699683048219546</v>
      </c>
      <c r="N685" s="204">
        <v>7.4349374047716426</v>
      </c>
      <c r="O685" s="204">
        <v>8.3640140740207745</v>
      </c>
      <c r="P685" s="203">
        <v>8.2276242891102296</v>
      </c>
    </row>
    <row r="686" spans="1:16" x14ac:dyDescent="0.15">
      <c r="A686" s="76" t="s">
        <v>81</v>
      </c>
      <c r="B686" s="203">
        <v>76.664837811041238</v>
      </c>
      <c r="C686" s="204">
        <v>72.531733738741409</v>
      </c>
      <c r="D686" s="204">
        <v>71.147485814599804</v>
      </c>
      <c r="E686" s="204">
        <v>75.677338907487126</v>
      </c>
      <c r="F686" s="204">
        <v>75.852930165560707</v>
      </c>
      <c r="G686" s="204">
        <v>80.783654580197933</v>
      </c>
      <c r="H686" s="204">
        <v>74.20805872332231</v>
      </c>
      <c r="I686" s="204">
        <v>78.005882838403522</v>
      </c>
      <c r="J686" s="204">
        <v>72.451891861168974</v>
      </c>
      <c r="K686" s="204">
        <v>77.016495777874312</v>
      </c>
      <c r="L686" s="204">
        <v>76.838473287355257</v>
      </c>
      <c r="M686" s="204">
        <v>73.144597675632539</v>
      </c>
      <c r="N686" s="204">
        <v>74.120109855456434</v>
      </c>
      <c r="O686" s="204">
        <v>73.589022936749643</v>
      </c>
      <c r="P686" s="203">
        <v>75.948383457061936</v>
      </c>
    </row>
    <row r="687" spans="1:16" x14ac:dyDescent="0.15">
      <c r="A687" s="76" t="s">
        <v>82</v>
      </c>
      <c r="B687" s="203">
        <v>11.877551546811167</v>
      </c>
      <c r="C687" s="204">
        <v>15.447702534215068</v>
      </c>
      <c r="D687" s="204">
        <v>13.524881301314288</v>
      </c>
      <c r="E687" s="204">
        <v>16.062244059234327</v>
      </c>
      <c r="F687" s="204">
        <v>11.628311319488402</v>
      </c>
      <c r="G687" s="204">
        <v>10.394027612328573</v>
      </c>
      <c r="H687" s="204">
        <v>15.330091001786483</v>
      </c>
      <c r="I687" s="204">
        <v>9.836383976006605</v>
      </c>
      <c r="J687" s="204">
        <v>15.89682927172769</v>
      </c>
      <c r="K687" s="204">
        <v>14.703263364858676</v>
      </c>
      <c r="L687" s="204">
        <v>13.46275841945943</v>
      </c>
      <c r="M687" s="204">
        <v>10.830586031478131</v>
      </c>
      <c r="N687" s="204">
        <v>14.289084846277309</v>
      </c>
      <c r="O687" s="204">
        <v>13.729774831837736</v>
      </c>
      <c r="P687" s="203">
        <v>13.488970084981098</v>
      </c>
    </row>
    <row r="688" spans="1:16" x14ac:dyDescent="0.15">
      <c r="A688" s="76" t="s">
        <v>417</v>
      </c>
      <c r="B688" s="203">
        <v>33.175025361900921</v>
      </c>
      <c r="C688" s="204">
        <v>16.962635236398093</v>
      </c>
      <c r="D688" s="204">
        <v>16.268147297828492</v>
      </c>
      <c r="E688" s="204">
        <v>17.983592763059651</v>
      </c>
      <c r="F688" s="204">
        <v>25.585251345480902</v>
      </c>
      <c r="G688" s="204">
        <v>41.941648088169678</v>
      </c>
      <c r="H688" s="204">
        <v>17.392193688526362</v>
      </c>
      <c r="I688" s="204">
        <v>41.231172413784272</v>
      </c>
      <c r="J688" s="204">
        <v>16.503236981102173</v>
      </c>
      <c r="K688" s="204">
        <v>27.635201736334825</v>
      </c>
      <c r="L688" s="204">
        <v>21.345462809229236</v>
      </c>
      <c r="M688" s="204">
        <v>22.86587611954527</v>
      </c>
      <c r="N688" s="204">
        <v>24.952565263126463</v>
      </c>
      <c r="O688" s="204">
        <v>18.568136762383293</v>
      </c>
      <c r="P688" s="203">
        <v>30.097904577775797</v>
      </c>
    </row>
    <row r="689" spans="1:16" x14ac:dyDescent="0.15">
      <c r="A689" s="76" t="s">
        <v>83</v>
      </c>
      <c r="B689" s="203">
        <v>41.458406064129555</v>
      </c>
      <c r="C689" s="204">
        <v>49.145923837320005</v>
      </c>
      <c r="D689" s="204">
        <v>43.888722746111455</v>
      </c>
      <c r="E689" s="204">
        <v>57.114892570725381</v>
      </c>
      <c r="F689" s="204">
        <v>42.219353214316556</v>
      </c>
      <c r="G689" s="204">
        <v>39.948866600616284</v>
      </c>
      <c r="H689" s="204">
        <v>56.363794561301873</v>
      </c>
      <c r="I689" s="204">
        <v>35.146735139794771</v>
      </c>
      <c r="J689" s="204">
        <v>56.574223683750461</v>
      </c>
      <c r="K689" s="204">
        <v>50.776939183857138</v>
      </c>
      <c r="L689" s="204">
        <v>50.599510684545457</v>
      </c>
      <c r="M689" s="204">
        <v>39.300634604729773</v>
      </c>
      <c r="N689" s="204">
        <v>46.788174530079814</v>
      </c>
      <c r="O689" s="204">
        <v>47.652552061685213</v>
      </c>
      <c r="P689" s="203">
        <v>46.774911980502175</v>
      </c>
    </row>
    <row r="690" spans="1:16" x14ac:dyDescent="0.15">
      <c r="A690" s="76" t="s">
        <v>84</v>
      </c>
      <c r="B690" s="203">
        <v>26.547715855482274</v>
      </c>
      <c r="C690" s="204">
        <v>8.4955333133817827</v>
      </c>
      <c r="D690" s="204">
        <v>11.889942303169699</v>
      </c>
      <c r="E690" s="204">
        <v>12.122176930108983</v>
      </c>
      <c r="F690" s="204">
        <v>20.536483561687575</v>
      </c>
      <c r="G690" s="204">
        <v>35.298069867649055</v>
      </c>
      <c r="H690" s="204">
        <v>11.206631558467933</v>
      </c>
      <c r="I690" s="204">
        <v>35.066413686005845</v>
      </c>
      <c r="J690" s="204">
        <v>9.326109039004713</v>
      </c>
      <c r="K690" s="204">
        <v>19.654147121463463</v>
      </c>
      <c r="L690" s="204">
        <v>22.277854172059172</v>
      </c>
      <c r="M690" s="204">
        <v>18.784468442078115</v>
      </c>
      <c r="N690" s="204">
        <v>17.801734970884404</v>
      </c>
      <c r="O690" s="204">
        <v>10.123965202514913</v>
      </c>
      <c r="P690" s="203">
        <v>24.652579078631167</v>
      </c>
    </row>
    <row r="691" spans="1:16" x14ac:dyDescent="0.15">
      <c r="A691" s="76" t="s">
        <v>85</v>
      </c>
      <c r="B691" s="203">
        <v>47.741407420720492</v>
      </c>
      <c r="C691" s="204">
        <v>62.244095806714498</v>
      </c>
      <c r="D691" s="204">
        <v>54.458335153372005</v>
      </c>
      <c r="E691" s="204">
        <v>66.874258728320541</v>
      </c>
      <c r="F691" s="204">
        <v>48.564252457259649</v>
      </c>
      <c r="G691" s="204">
        <v>45.854838715270212</v>
      </c>
      <c r="H691" s="204">
        <v>63.486405627218055</v>
      </c>
      <c r="I691" s="204">
        <v>38.150615417631755</v>
      </c>
      <c r="J691" s="204">
        <v>62.285136699301155</v>
      </c>
      <c r="K691" s="204">
        <v>59.429377394207314</v>
      </c>
      <c r="L691" s="204">
        <v>54.004194758900546</v>
      </c>
      <c r="M691" s="204">
        <v>43.055329306014727</v>
      </c>
      <c r="N691" s="204">
        <v>53.526454194185135</v>
      </c>
      <c r="O691" s="204">
        <v>60.238354525708552</v>
      </c>
      <c r="P691" s="203">
        <v>51.44817459012976</v>
      </c>
    </row>
    <row r="692" spans="1:16" x14ac:dyDescent="0.2">
      <c r="A692" s="77" t="s">
        <v>543</v>
      </c>
      <c r="B692" s="203"/>
      <c r="C692" s="204"/>
      <c r="D692" s="204"/>
      <c r="E692" s="204"/>
      <c r="F692" s="204"/>
      <c r="G692" s="204"/>
      <c r="H692" s="204"/>
      <c r="I692" s="204"/>
      <c r="J692" s="204"/>
      <c r="K692" s="204"/>
      <c r="L692" s="204"/>
      <c r="M692" s="204"/>
      <c r="N692" s="204"/>
      <c r="O692" s="204"/>
      <c r="P692" s="203"/>
    </row>
    <row r="693" spans="1:16" x14ac:dyDescent="0.15">
      <c r="A693" s="47" t="s">
        <v>447</v>
      </c>
      <c r="B693" s="194">
        <f t="shared" ref="B693:B699" si="101">SUM(C693:O693)</f>
        <v>29942</v>
      </c>
      <c r="C693" s="270">
        <v>789</v>
      </c>
      <c r="D693" s="270">
        <v>2027</v>
      </c>
      <c r="E693" s="270">
        <v>1626</v>
      </c>
      <c r="F693" s="270">
        <v>4196</v>
      </c>
      <c r="G693" s="270">
        <v>6444</v>
      </c>
      <c r="H693" s="270">
        <v>869</v>
      </c>
      <c r="I693" s="270">
        <v>5955</v>
      </c>
      <c r="J693" s="270">
        <v>1004</v>
      </c>
      <c r="K693" s="270">
        <v>422</v>
      </c>
      <c r="L693" s="270">
        <v>1028</v>
      </c>
      <c r="M693" s="270">
        <v>2544</v>
      </c>
      <c r="N693" s="270">
        <v>1851</v>
      </c>
      <c r="O693" s="270">
        <v>1187</v>
      </c>
      <c r="P693" s="194">
        <v>361733</v>
      </c>
    </row>
    <row r="694" spans="1:16" x14ac:dyDescent="0.15">
      <c r="A694" s="78" t="s">
        <v>363</v>
      </c>
      <c r="B694" s="194">
        <f t="shared" si="101"/>
        <v>11313.699935999999</v>
      </c>
      <c r="C694" s="270">
        <v>111.621576</v>
      </c>
      <c r="D694" s="270">
        <v>351.615792</v>
      </c>
      <c r="E694" s="270">
        <v>333.76886400000001</v>
      </c>
      <c r="F694" s="270">
        <v>915.35954400000003</v>
      </c>
      <c r="G694" s="270">
        <v>4903.2086399999998</v>
      </c>
      <c r="H694" s="270">
        <v>295.41362400000003</v>
      </c>
      <c r="I694" s="270">
        <v>2573.4017760000002</v>
      </c>
      <c r="J694" s="270">
        <v>178.62583199999997</v>
      </c>
      <c r="K694" s="270">
        <v>59.176656000000001</v>
      </c>
      <c r="L694" s="270">
        <v>185.20101600000001</v>
      </c>
      <c r="M694" s="270">
        <v>582.52999199999999</v>
      </c>
      <c r="N694" s="270">
        <v>506.75882399999995</v>
      </c>
      <c r="O694" s="270">
        <v>317.01780000000002</v>
      </c>
      <c r="P694" s="194">
        <v>152046.12033599999</v>
      </c>
    </row>
    <row r="695" spans="1:16" ht="22.5" x14ac:dyDescent="0.15">
      <c r="A695" s="78" t="s">
        <v>689</v>
      </c>
      <c r="B695" s="194">
        <f t="shared" si="101"/>
        <v>0</v>
      </c>
      <c r="C695" s="270">
        <v>0</v>
      </c>
      <c r="D695" s="270">
        <v>0</v>
      </c>
      <c r="E695" s="270">
        <v>0</v>
      </c>
      <c r="F695" s="270">
        <v>0</v>
      </c>
      <c r="G695" s="270">
        <v>0</v>
      </c>
      <c r="H695" s="270">
        <v>0</v>
      </c>
      <c r="I695" s="270">
        <v>0</v>
      </c>
      <c r="J695" s="270">
        <v>0</v>
      </c>
      <c r="K695" s="270">
        <v>0</v>
      </c>
      <c r="L695" s="270">
        <v>0</v>
      </c>
      <c r="M695" s="270">
        <v>0</v>
      </c>
      <c r="N695" s="270">
        <v>0</v>
      </c>
      <c r="O695" s="270">
        <v>0</v>
      </c>
      <c r="P695" s="194">
        <v>0</v>
      </c>
    </row>
    <row r="696" spans="1:16" x14ac:dyDescent="0.15">
      <c r="A696" s="78" t="s">
        <v>690</v>
      </c>
      <c r="B696" s="194">
        <f t="shared" si="101"/>
        <v>24</v>
      </c>
      <c r="C696" s="270">
        <v>1</v>
      </c>
      <c r="D696" s="270">
        <v>0</v>
      </c>
      <c r="E696" s="270">
        <v>0</v>
      </c>
      <c r="F696" s="270">
        <v>1</v>
      </c>
      <c r="G696" s="270">
        <v>0</v>
      </c>
      <c r="H696" s="270">
        <v>1</v>
      </c>
      <c r="I696" s="270">
        <v>0</v>
      </c>
      <c r="J696" s="270">
        <v>2</v>
      </c>
      <c r="K696" s="270">
        <v>1</v>
      </c>
      <c r="L696" s="270">
        <v>2</v>
      </c>
      <c r="M696" s="270">
        <v>16</v>
      </c>
      <c r="N696" s="270">
        <v>0</v>
      </c>
      <c r="O696" s="270">
        <v>0</v>
      </c>
      <c r="P696" s="194">
        <v>164</v>
      </c>
    </row>
    <row r="697" spans="1:16" x14ac:dyDescent="0.15">
      <c r="A697" s="78" t="s">
        <v>448</v>
      </c>
      <c r="B697" s="194">
        <f t="shared" si="101"/>
        <v>549</v>
      </c>
      <c r="C697" s="270">
        <v>9</v>
      </c>
      <c r="D697" s="270">
        <v>27</v>
      </c>
      <c r="E697" s="270">
        <v>9</v>
      </c>
      <c r="F697" s="270">
        <v>63</v>
      </c>
      <c r="G697" s="270">
        <v>94</v>
      </c>
      <c r="H697" s="270">
        <v>9</v>
      </c>
      <c r="I697" s="270">
        <v>205</v>
      </c>
      <c r="J697" s="270">
        <v>28</v>
      </c>
      <c r="K697" s="270">
        <v>5</v>
      </c>
      <c r="L697" s="270">
        <v>22</v>
      </c>
      <c r="M697" s="270">
        <v>27</v>
      </c>
      <c r="N697" s="270">
        <v>36</v>
      </c>
      <c r="O697" s="270">
        <v>15</v>
      </c>
      <c r="P697" s="194">
        <v>7987</v>
      </c>
    </row>
    <row r="698" spans="1:16" x14ac:dyDescent="0.15">
      <c r="A698" s="78" t="s">
        <v>691</v>
      </c>
      <c r="B698" s="194">
        <f t="shared" si="101"/>
        <v>4</v>
      </c>
      <c r="C698" s="270">
        <v>0</v>
      </c>
      <c r="D698" s="270">
        <v>1</v>
      </c>
      <c r="E698" s="270">
        <v>2</v>
      </c>
      <c r="F698" s="270">
        <v>0</v>
      </c>
      <c r="G698" s="270">
        <v>0</v>
      </c>
      <c r="H698" s="270">
        <v>0</v>
      </c>
      <c r="I698" s="270">
        <v>1</v>
      </c>
      <c r="J698" s="270">
        <v>0</v>
      </c>
      <c r="K698" s="270">
        <v>0</v>
      </c>
      <c r="L698" s="270">
        <v>0</v>
      </c>
      <c r="M698" s="270">
        <v>0</v>
      </c>
      <c r="N698" s="270">
        <v>0</v>
      </c>
      <c r="O698" s="270">
        <v>0</v>
      </c>
      <c r="P698" s="194">
        <v>23</v>
      </c>
    </row>
    <row r="699" spans="1:16" x14ac:dyDescent="0.15">
      <c r="A699" s="329" t="s">
        <v>692</v>
      </c>
      <c r="B699" s="195">
        <f t="shared" si="101"/>
        <v>27</v>
      </c>
      <c r="C699" s="289">
        <v>1</v>
      </c>
      <c r="D699" s="289">
        <v>0</v>
      </c>
      <c r="E699" s="289">
        <v>0</v>
      </c>
      <c r="F699" s="289">
        <v>2</v>
      </c>
      <c r="G699" s="289">
        <v>6</v>
      </c>
      <c r="H699" s="289">
        <v>0</v>
      </c>
      <c r="I699" s="289">
        <v>11</v>
      </c>
      <c r="J699" s="289">
        <v>1</v>
      </c>
      <c r="K699" s="289">
        <v>3</v>
      </c>
      <c r="L699" s="289">
        <v>0</v>
      </c>
      <c r="M699" s="289">
        <v>2</v>
      </c>
      <c r="N699" s="289">
        <v>1</v>
      </c>
      <c r="O699" s="289">
        <v>0</v>
      </c>
      <c r="P699" s="195">
        <v>395</v>
      </c>
    </row>
    <row r="700" spans="1:16" x14ac:dyDescent="0.15">
      <c r="A700" s="93" t="s">
        <v>182</v>
      </c>
      <c r="B700" s="12"/>
      <c r="C700" s="12"/>
      <c r="D700" s="12"/>
      <c r="E700" s="12"/>
      <c r="F700" s="12"/>
      <c r="G700" s="12"/>
      <c r="H700" s="12"/>
      <c r="I700" s="12"/>
      <c r="J700" s="12"/>
      <c r="K700" s="12"/>
      <c r="L700" s="12"/>
      <c r="M700" s="12"/>
      <c r="N700" s="12"/>
      <c r="O700" s="12"/>
      <c r="P700" s="12"/>
    </row>
    <row r="701" spans="1:16" x14ac:dyDescent="0.15">
      <c r="A701" s="93" t="s">
        <v>382</v>
      </c>
      <c r="B701" s="12"/>
      <c r="C701" s="12"/>
      <c r="D701" s="12"/>
      <c r="E701" s="12"/>
      <c r="F701" s="12"/>
      <c r="G701" s="12"/>
      <c r="H701" s="12"/>
      <c r="I701" s="12"/>
      <c r="J701" s="12"/>
      <c r="K701" s="12"/>
      <c r="L701" s="12"/>
      <c r="M701" s="12"/>
      <c r="N701" s="12"/>
      <c r="O701" s="12"/>
      <c r="P701" s="12"/>
    </row>
    <row r="702" spans="1:16" x14ac:dyDescent="0.15">
      <c r="A702" s="93" t="s">
        <v>383</v>
      </c>
      <c r="B702" s="12"/>
      <c r="C702" s="12"/>
      <c r="D702" s="12"/>
      <c r="E702" s="12"/>
      <c r="F702" s="12"/>
      <c r="G702" s="12"/>
      <c r="H702" s="12"/>
      <c r="I702" s="12"/>
      <c r="J702" s="12"/>
      <c r="K702" s="12"/>
      <c r="L702" s="12"/>
      <c r="M702" s="12"/>
      <c r="N702" s="12"/>
      <c r="O702" s="12"/>
      <c r="P702" s="12"/>
    </row>
    <row r="703" spans="1:16" x14ac:dyDescent="0.15">
      <c r="A703" s="174" t="s">
        <v>693</v>
      </c>
      <c r="B703" s="12"/>
      <c r="C703" s="12"/>
      <c r="D703" s="12"/>
      <c r="E703" s="12"/>
      <c r="F703" s="12"/>
      <c r="G703" s="12"/>
      <c r="H703" s="12"/>
      <c r="I703" s="12"/>
      <c r="J703" s="12"/>
      <c r="K703" s="12"/>
      <c r="L703" s="12"/>
      <c r="M703" s="12"/>
      <c r="N703" s="12"/>
      <c r="O703" s="12"/>
      <c r="P703" s="12"/>
    </row>
    <row r="704" spans="1:16" ht="22.5" x14ac:dyDescent="0.15">
      <c r="A704" s="174" t="s">
        <v>634</v>
      </c>
      <c r="B704" s="12"/>
      <c r="C704" s="12"/>
      <c r="D704" s="12"/>
      <c r="E704" s="12"/>
      <c r="F704" s="12"/>
      <c r="G704" s="12"/>
      <c r="H704" s="12"/>
      <c r="I704" s="12"/>
      <c r="J704" s="12"/>
      <c r="K704" s="12"/>
      <c r="L704" s="12"/>
      <c r="M704" s="12"/>
      <c r="N704" s="12"/>
      <c r="O704" s="12"/>
      <c r="P704" s="12"/>
    </row>
    <row r="705" spans="1:16" x14ac:dyDescent="0.15">
      <c r="A705" s="103"/>
      <c r="B705" s="109"/>
      <c r="C705" s="109"/>
      <c r="D705" s="109"/>
      <c r="E705" s="109"/>
      <c r="F705" s="109"/>
      <c r="G705" s="109"/>
      <c r="H705" s="109"/>
      <c r="I705" s="109"/>
      <c r="J705" s="109"/>
      <c r="K705" s="109"/>
      <c r="L705" s="109"/>
      <c r="M705" s="109"/>
      <c r="N705" s="109"/>
      <c r="O705" s="109"/>
      <c r="P705" s="109"/>
    </row>
    <row r="706" spans="1:16" ht="15.75" x14ac:dyDescent="0.2">
      <c r="A706" s="296" t="s">
        <v>315</v>
      </c>
    </row>
    <row r="707" spans="1:16" ht="12.75" x14ac:dyDescent="0.2">
      <c r="A707" s="297" t="s">
        <v>406</v>
      </c>
    </row>
    <row r="708" spans="1:16" x14ac:dyDescent="0.2">
      <c r="A708" s="22" t="s">
        <v>725</v>
      </c>
    </row>
    <row r="709" spans="1:16" ht="24.75" x14ac:dyDescent="0.15">
      <c r="A709" s="199"/>
      <c r="B709" s="193" t="s">
        <v>578</v>
      </c>
      <c r="C709" s="200" t="s">
        <v>579</v>
      </c>
      <c r="D709" s="200" t="s">
        <v>580</v>
      </c>
      <c r="E709" s="200" t="s">
        <v>581</v>
      </c>
      <c r="F709" s="200" t="s">
        <v>582</v>
      </c>
      <c r="G709" s="200" t="s">
        <v>583</v>
      </c>
      <c r="H709" s="200" t="s">
        <v>584</v>
      </c>
      <c r="I709" s="200" t="s">
        <v>585</v>
      </c>
      <c r="J709" s="200" t="s">
        <v>586</v>
      </c>
      <c r="K709" s="200" t="s">
        <v>587</v>
      </c>
      <c r="L709" s="200" t="s">
        <v>588</v>
      </c>
      <c r="M709" s="200" t="s">
        <v>589</v>
      </c>
      <c r="N709" s="200" t="s">
        <v>590</v>
      </c>
      <c r="O709" s="200" t="s">
        <v>591</v>
      </c>
      <c r="P709" s="193" t="s">
        <v>592</v>
      </c>
    </row>
    <row r="710" spans="1:16" x14ac:dyDescent="0.15">
      <c r="A710" s="75" t="s">
        <v>667</v>
      </c>
      <c r="B710" s="194"/>
      <c r="C710" s="303"/>
      <c r="D710" s="303"/>
      <c r="E710" s="303"/>
      <c r="F710" s="303"/>
      <c r="G710" s="303"/>
      <c r="H710" s="303"/>
      <c r="I710" s="303"/>
      <c r="J710" s="303"/>
      <c r="K710" s="303"/>
      <c r="L710" s="303"/>
      <c r="M710" s="303"/>
      <c r="N710" s="303"/>
      <c r="O710" s="303"/>
      <c r="P710" s="194"/>
    </row>
    <row r="711" spans="1:16" x14ac:dyDescent="0.15">
      <c r="A711" s="79" t="s">
        <v>224</v>
      </c>
      <c r="B711" s="217">
        <f t="shared" ref="B711:B717" si="102">SUM(C711:O711)</f>
        <v>3561159.38</v>
      </c>
      <c r="C711" s="240">
        <v>185529</v>
      </c>
      <c r="D711" s="240">
        <v>200000</v>
      </c>
      <c r="E711" s="240">
        <v>103500</v>
      </c>
      <c r="F711" s="240">
        <v>300000</v>
      </c>
      <c r="G711" s="240">
        <v>680000</v>
      </c>
      <c r="H711" s="240">
        <v>82157.39</v>
      </c>
      <c r="I711" s="240">
        <v>954844</v>
      </c>
      <c r="J711" s="240">
        <v>60500</v>
      </c>
      <c r="K711" s="240">
        <v>45000</v>
      </c>
      <c r="L711" s="240">
        <v>170000</v>
      </c>
      <c r="M711" s="240">
        <v>410797.03</v>
      </c>
      <c r="N711" s="240">
        <v>238831.96</v>
      </c>
      <c r="O711" s="240">
        <v>130000</v>
      </c>
      <c r="P711" s="217" t="s">
        <v>594</v>
      </c>
    </row>
    <row r="712" spans="1:16" x14ac:dyDescent="0.15">
      <c r="A712" s="79" t="s">
        <v>172</v>
      </c>
      <c r="B712" s="217">
        <f t="shared" si="102"/>
        <v>2478013.1900000004</v>
      </c>
      <c r="C712" s="240">
        <v>73407.710000000006</v>
      </c>
      <c r="D712" s="240">
        <v>149994.46</v>
      </c>
      <c r="E712" s="240">
        <v>91916.24</v>
      </c>
      <c r="F712" s="240">
        <v>276301</v>
      </c>
      <c r="G712" s="240">
        <v>575744</v>
      </c>
      <c r="H712" s="240">
        <v>68041.89</v>
      </c>
      <c r="I712" s="240">
        <v>670365</v>
      </c>
      <c r="J712" s="240">
        <v>26977</v>
      </c>
      <c r="K712" s="240">
        <v>34172.120000000003</v>
      </c>
      <c r="L712" s="240">
        <v>111208.24</v>
      </c>
      <c r="M712" s="240">
        <v>210212.19</v>
      </c>
      <c r="N712" s="240">
        <v>72665.490000000005</v>
      </c>
      <c r="O712" s="240">
        <v>117007.85</v>
      </c>
      <c r="P712" s="217" t="s">
        <v>594</v>
      </c>
    </row>
    <row r="713" spans="1:16" x14ac:dyDescent="0.15">
      <c r="A713" s="79" t="s">
        <v>668</v>
      </c>
      <c r="B713" s="217">
        <f t="shared" si="102"/>
        <v>12194</v>
      </c>
      <c r="C713" s="240">
        <v>264</v>
      </c>
      <c r="D713" s="240">
        <v>985</v>
      </c>
      <c r="E713" s="240">
        <v>348</v>
      </c>
      <c r="F713" s="240">
        <v>1370</v>
      </c>
      <c r="G713" s="240">
        <v>1542</v>
      </c>
      <c r="H713" s="240">
        <v>312</v>
      </c>
      <c r="I713" s="240">
        <v>2192</v>
      </c>
      <c r="J713" s="240">
        <v>154</v>
      </c>
      <c r="K713" s="240">
        <v>341</v>
      </c>
      <c r="L713" s="240">
        <v>587</v>
      </c>
      <c r="M713" s="240">
        <v>2800</v>
      </c>
      <c r="N713" s="240">
        <v>467</v>
      </c>
      <c r="O713" s="240">
        <v>832</v>
      </c>
      <c r="P713" s="217" t="s">
        <v>594</v>
      </c>
    </row>
    <row r="714" spans="1:16" x14ac:dyDescent="0.15">
      <c r="A714" s="188" t="s">
        <v>455</v>
      </c>
      <c r="B714" s="264" t="s">
        <v>594</v>
      </c>
      <c r="C714" s="265">
        <v>278.05950757575761</v>
      </c>
      <c r="D714" s="265">
        <v>152.27863959390862</v>
      </c>
      <c r="E714" s="265">
        <v>264.12712643678162</v>
      </c>
      <c r="F714" s="265">
        <v>201.67956204379561</v>
      </c>
      <c r="G714" s="265">
        <v>373.37483787289233</v>
      </c>
      <c r="H714" s="265">
        <v>218.08298076923077</v>
      </c>
      <c r="I714" s="265">
        <v>305.8234489051095</v>
      </c>
      <c r="J714" s="265">
        <v>175.17532467532467</v>
      </c>
      <c r="K714" s="265">
        <v>100.21149560117303</v>
      </c>
      <c r="L714" s="265">
        <v>189.45185689948894</v>
      </c>
      <c r="M714" s="265">
        <v>75.07578214285715</v>
      </c>
      <c r="N714" s="265">
        <v>155.60062098501072</v>
      </c>
      <c r="O714" s="265">
        <v>140.63443509615385</v>
      </c>
      <c r="P714" s="217" t="s">
        <v>594</v>
      </c>
    </row>
    <row r="715" spans="1:16" x14ac:dyDescent="0.15">
      <c r="A715" s="80" t="s">
        <v>160</v>
      </c>
      <c r="B715" s="217">
        <f t="shared" si="102"/>
        <v>8539</v>
      </c>
      <c r="C715" s="240">
        <v>222</v>
      </c>
      <c r="D715" s="240">
        <v>552</v>
      </c>
      <c r="E715" s="240">
        <v>262</v>
      </c>
      <c r="F715" s="240">
        <v>1285</v>
      </c>
      <c r="G715" s="240">
        <v>848</v>
      </c>
      <c r="H715" s="240">
        <v>286</v>
      </c>
      <c r="I715" s="240">
        <v>2192</v>
      </c>
      <c r="J715" s="240">
        <v>139</v>
      </c>
      <c r="K715" s="240">
        <v>207</v>
      </c>
      <c r="L715" s="240">
        <v>440</v>
      </c>
      <c r="M715" s="240">
        <v>1057</v>
      </c>
      <c r="N715" s="240">
        <v>329</v>
      </c>
      <c r="O715" s="240">
        <v>720</v>
      </c>
      <c r="P715" s="217" t="s">
        <v>594</v>
      </c>
    </row>
    <row r="716" spans="1:16" x14ac:dyDescent="0.15">
      <c r="A716" s="44" t="s">
        <v>670</v>
      </c>
      <c r="B716" s="217">
        <f t="shared" si="102"/>
        <v>7690</v>
      </c>
      <c r="C716" s="240">
        <v>186</v>
      </c>
      <c r="D716" s="240">
        <v>397</v>
      </c>
      <c r="E716" s="240">
        <v>246</v>
      </c>
      <c r="F716" s="240">
        <v>1039</v>
      </c>
      <c r="G716" s="240">
        <v>1861</v>
      </c>
      <c r="H716" s="240">
        <v>219</v>
      </c>
      <c r="I716" s="240">
        <v>1772</v>
      </c>
      <c r="J716" s="240">
        <v>201</v>
      </c>
      <c r="K716" s="240">
        <v>71</v>
      </c>
      <c r="L716" s="240">
        <v>274</v>
      </c>
      <c r="M716" s="240">
        <v>591</v>
      </c>
      <c r="N716" s="240">
        <v>513</v>
      </c>
      <c r="O716" s="240">
        <v>320</v>
      </c>
      <c r="P716" s="217">
        <v>73633</v>
      </c>
    </row>
    <row r="717" spans="1:16" x14ac:dyDescent="0.15">
      <c r="A717" s="44" t="s">
        <v>672</v>
      </c>
      <c r="B717" s="217">
        <f t="shared" si="102"/>
        <v>38869</v>
      </c>
      <c r="C717" s="240">
        <v>881</v>
      </c>
      <c r="D717" s="240">
        <v>2767</v>
      </c>
      <c r="E717" s="240">
        <v>1102</v>
      </c>
      <c r="F717" s="240">
        <v>5297</v>
      </c>
      <c r="G717" s="240">
        <v>7404</v>
      </c>
      <c r="H717" s="240">
        <v>971</v>
      </c>
      <c r="I717" s="240">
        <v>9847</v>
      </c>
      <c r="J717" s="240">
        <v>943</v>
      </c>
      <c r="K717" s="240">
        <v>525</v>
      </c>
      <c r="L717" s="240">
        <v>1446</v>
      </c>
      <c r="M717" s="240">
        <v>3933</v>
      </c>
      <c r="N717" s="240">
        <v>2377</v>
      </c>
      <c r="O717" s="240">
        <v>1376</v>
      </c>
      <c r="P717" s="217">
        <v>394650</v>
      </c>
    </row>
    <row r="718" spans="1:16" ht="22.5" x14ac:dyDescent="0.15">
      <c r="A718" s="330" t="s">
        <v>683</v>
      </c>
      <c r="B718" s="213">
        <v>5.8</v>
      </c>
      <c r="C718" s="214">
        <v>6.5</v>
      </c>
      <c r="D718" s="214">
        <v>8.1999999999999993</v>
      </c>
      <c r="E718" s="214">
        <v>4.5</v>
      </c>
      <c r="F718" s="214">
        <v>6.9</v>
      </c>
      <c r="G718" s="214">
        <v>3.7</v>
      </c>
      <c r="H718" s="214">
        <v>6.3</v>
      </c>
      <c r="I718" s="214">
        <v>6.6</v>
      </c>
      <c r="J718" s="214">
        <v>6.8</v>
      </c>
      <c r="K718" s="214">
        <v>6.9</v>
      </c>
      <c r="L718" s="214">
        <v>6.6</v>
      </c>
      <c r="M718" s="214">
        <v>8.5</v>
      </c>
      <c r="N718" s="214">
        <v>6.4</v>
      </c>
      <c r="O718" s="214">
        <v>5.5</v>
      </c>
      <c r="P718" s="213">
        <v>5.3</v>
      </c>
    </row>
    <row r="719" spans="1:16" x14ac:dyDescent="0.15">
      <c r="A719" s="93" t="s">
        <v>666</v>
      </c>
      <c r="B719" s="293"/>
      <c r="C719" s="294"/>
      <c r="D719" s="294"/>
      <c r="E719" s="294"/>
      <c r="F719" s="294"/>
      <c r="G719" s="294"/>
      <c r="H719" s="294"/>
      <c r="I719" s="294"/>
      <c r="J719" s="294"/>
      <c r="K719" s="294"/>
      <c r="L719" s="294"/>
      <c r="M719" s="294"/>
      <c r="N719" s="294"/>
      <c r="O719" s="294"/>
      <c r="P719" s="293"/>
    </row>
    <row r="720" spans="1:16" x14ac:dyDescent="0.2">
      <c r="A720" s="93" t="s">
        <v>669</v>
      </c>
      <c r="B720" s="18"/>
      <c r="C720" s="18"/>
      <c r="D720" s="18"/>
      <c r="E720" s="18"/>
      <c r="F720" s="18"/>
      <c r="G720" s="18"/>
      <c r="H720" s="18"/>
      <c r="I720" s="18"/>
      <c r="J720" s="18"/>
      <c r="K720" s="18"/>
      <c r="L720" s="18"/>
      <c r="M720" s="18"/>
      <c r="N720" s="18"/>
      <c r="O720" s="18"/>
      <c r="P720" s="18"/>
    </row>
    <row r="721" spans="1:16" x14ac:dyDescent="0.2">
      <c r="A721" s="93" t="s">
        <v>671</v>
      </c>
      <c r="B721" s="11"/>
      <c r="C721" s="11"/>
      <c r="D721" s="11"/>
      <c r="E721" s="11"/>
      <c r="F721" s="11"/>
      <c r="G721" s="11"/>
      <c r="H721" s="11"/>
      <c r="I721" s="11"/>
      <c r="J721" s="11"/>
      <c r="K721" s="11"/>
      <c r="L721" s="11"/>
      <c r="M721" s="11"/>
      <c r="N721" s="11"/>
      <c r="O721" s="11"/>
      <c r="P721" s="11"/>
    </row>
    <row r="722" spans="1:16" x14ac:dyDescent="0.15">
      <c r="A722" s="93" t="s">
        <v>682</v>
      </c>
      <c r="B722" s="12"/>
      <c r="C722" s="12"/>
      <c r="D722" s="12"/>
      <c r="E722" s="12"/>
      <c r="F722" s="12"/>
      <c r="G722" s="12"/>
      <c r="H722" s="12"/>
      <c r="I722" s="12"/>
      <c r="J722" s="12"/>
      <c r="K722" s="12"/>
      <c r="L722" s="12"/>
      <c r="M722" s="12"/>
      <c r="N722" s="12"/>
      <c r="O722" s="12"/>
      <c r="P722" s="12"/>
    </row>
    <row r="723" spans="1:16" x14ac:dyDescent="0.15">
      <c r="A723" s="331"/>
      <c r="B723" s="4"/>
      <c r="C723" s="4"/>
      <c r="D723" s="4"/>
      <c r="E723" s="4"/>
      <c r="F723" s="4"/>
      <c r="G723" s="4"/>
      <c r="H723" s="4"/>
      <c r="I723" s="4"/>
      <c r="J723" s="4"/>
      <c r="K723" s="4"/>
      <c r="L723" s="4"/>
      <c r="M723" s="4"/>
      <c r="N723" s="4"/>
      <c r="O723" s="4"/>
      <c r="P723" s="4"/>
    </row>
    <row r="724" spans="1:16" ht="15.75" x14ac:dyDescent="0.2">
      <c r="A724" s="24" t="s">
        <v>316</v>
      </c>
    </row>
    <row r="725" spans="1:16" x14ac:dyDescent="0.2">
      <c r="A725" s="22" t="s">
        <v>544</v>
      </c>
    </row>
    <row r="726" spans="1:16" ht="24.75" x14ac:dyDescent="0.15">
      <c r="A726" s="199"/>
      <c r="B726" s="193" t="s">
        <v>578</v>
      </c>
      <c r="C726" s="200" t="s">
        <v>579</v>
      </c>
      <c r="D726" s="200" t="s">
        <v>580</v>
      </c>
      <c r="E726" s="200" t="s">
        <v>581</v>
      </c>
      <c r="F726" s="200" t="s">
        <v>582</v>
      </c>
      <c r="G726" s="200" t="s">
        <v>583</v>
      </c>
      <c r="H726" s="200" t="s">
        <v>584</v>
      </c>
      <c r="I726" s="200" t="s">
        <v>585</v>
      </c>
      <c r="J726" s="200" t="s">
        <v>586</v>
      </c>
      <c r="K726" s="200" t="s">
        <v>587</v>
      </c>
      <c r="L726" s="200" t="s">
        <v>588</v>
      </c>
      <c r="M726" s="200" t="s">
        <v>589</v>
      </c>
      <c r="N726" s="200" t="s">
        <v>590</v>
      </c>
      <c r="O726" s="200" t="s">
        <v>591</v>
      </c>
      <c r="P726" s="193" t="s">
        <v>592</v>
      </c>
    </row>
    <row r="727" spans="1:16" x14ac:dyDescent="0.15">
      <c r="A727" s="81" t="s">
        <v>545</v>
      </c>
      <c r="B727" s="234"/>
      <c r="C727" s="233"/>
      <c r="D727" s="233"/>
      <c r="E727" s="233"/>
      <c r="F727" s="233"/>
      <c r="G727" s="233"/>
      <c r="H727" s="233"/>
      <c r="I727" s="233"/>
      <c r="J727" s="233"/>
      <c r="K727" s="233"/>
      <c r="L727" s="233"/>
      <c r="M727" s="233"/>
      <c r="N727" s="233"/>
      <c r="O727" s="233"/>
      <c r="P727" s="234"/>
    </row>
    <row r="728" spans="1:16" x14ac:dyDescent="0.15">
      <c r="A728" s="235" t="s">
        <v>97</v>
      </c>
      <c r="B728" s="194">
        <f t="shared" ref="B728:B734" si="103">SUM(C728:O728)</f>
        <v>635</v>
      </c>
      <c r="C728" s="271">
        <v>21</v>
      </c>
      <c r="D728" s="271">
        <v>62</v>
      </c>
      <c r="E728" s="271">
        <v>0</v>
      </c>
      <c r="F728" s="271">
        <v>274</v>
      </c>
      <c r="G728" s="271">
        <v>124</v>
      </c>
      <c r="H728" s="271">
        <v>51</v>
      </c>
      <c r="I728" s="271">
        <v>18</v>
      </c>
      <c r="J728" s="271">
        <v>0</v>
      </c>
      <c r="K728" s="271">
        <v>8</v>
      </c>
      <c r="L728" s="271">
        <v>12</v>
      </c>
      <c r="M728" s="271">
        <v>21</v>
      </c>
      <c r="N728" s="271">
        <v>16</v>
      </c>
      <c r="O728" s="271">
        <v>28</v>
      </c>
      <c r="P728" s="194">
        <v>5273</v>
      </c>
    </row>
    <row r="729" spans="1:16" x14ac:dyDescent="0.15">
      <c r="A729" s="235" t="s">
        <v>99</v>
      </c>
      <c r="B729" s="194">
        <f t="shared" si="103"/>
        <v>6</v>
      </c>
      <c r="C729" s="271">
        <v>0</v>
      </c>
      <c r="D729" s="271">
        <v>0</v>
      </c>
      <c r="E729" s="271">
        <v>0</v>
      </c>
      <c r="F729" s="271">
        <v>0</v>
      </c>
      <c r="G729" s="271">
        <v>0</v>
      </c>
      <c r="H729" s="271">
        <v>0</v>
      </c>
      <c r="I729" s="271">
        <v>0</v>
      </c>
      <c r="J729" s="271">
        <v>0</v>
      </c>
      <c r="K729" s="271">
        <v>6</v>
      </c>
      <c r="L729" s="271">
        <v>0</v>
      </c>
      <c r="M729" s="271">
        <v>0</v>
      </c>
      <c r="N729" s="271">
        <v>0</v>
      </c>
      <c r="O729" s="271">
        <v>0</v>
      </c>
      <c r="P729" s="194">
        <v>827</v>
      </c>
    </row>
    <row r="730" spans="1:16" x14ac:dyDescent="0.15">
      <c r="A730" s="235" t="s">
        <v>98</v>
      </c>
      <c r="B730" s="194">
        <f t="shared" si="103"/>
        <v>1198</v>
      </c>
      <c r="C730" s="271">
        <v>8</v>
      </c>
      <c r="D730" s="271">
        <v>60</v>
      </c>
      <c r="E730" s="271">
        <v>67</v>
      </c>
      <c r="F730" s="271">
        <v>153</v>
      </c>
      <c r="G730" s="271">
        <v>223</v>
      </c>
      <c r="H730" s="271">
        <v>0</v>
      </c>
      <c r="I730" s="271">
        <v>221</v>
      </c>
      <c r="J730" s="271">
        <v>19</v>
      </c>
      <c r="K730" s="271">
        <v>0</v>
      </c>
      <c r="L730" s="271">
        <v>15</v>
      </c>
      <c r="M730" s="271">
        <v>341</v>
      </c>
      <c r="N730" s="271">
        <v>60</v>
      </c>
      <c r="O730" s="271">
        <v>31</v>
      </c>
      <c r="P730" s="194">
        <v>11567</v>
      </c>
    </row>
    <row r="731" spans="1:16" x14ac:dyDescent="0.15">
      <c r="A731" s="235" t="s">
        <v>100</v>
      </c>
      <c r="B731" s="194">
        <f t="shared" si="103"/>
        <v>6478</v>
      </c>
      <c r="C731" s="271">
        <v>488</v>
      </c>
      <c r="D731" s="271">
        <v>654</v>
      </c>
      <c r="E731" s="271">
        <v>316</v>
      </c>
      <c r="F731" s="271">
        <v>1090</v>
      </c>
      <c r="G731" s="271">
        <v>1480</v>
      </c>
      <c r="H731" s="271">
        <v>267</v>
      </c>
      <c r="I731" s="271">
        <v>886</v>
      </c>
      <c r="J731" s="271">
        <v>125</v>
      </c>
      <c r="K731" s="271">
        <v>77</v>
      </c>
      <c r="L731" s="271">
        <v>130</v>
      </c>
      <c r="M731" s="271">
        <v>220</v>
      </c>
      <c r="N731" s="271">
        <v>643</v>
      </c>
      <c r="O731" s="271">
        <v>102</v>
      </c>
      <c r="P731" s="194">
        <v>55877</v>
      </c>
    </row>
    <row r="732" spans="1:16" x14ac:dyDescent="0.15">
      <c r="A732" s="235" t="s">
        <v>161</v>
      </c>
      <c r="B732" s="194">
        <f t="shared" si="103"/>
        <v>1</v>
      </c>
      <c r="C732" s="271">
        <v>0</v>
      </c>
      <c r="D732" s="271">
        <v>1</v>
      </c>
      <c r="E732" s="271">
        <v>0</v>
      </c>
      <c r="F732" s="271">
        <v>0</v>
      </c>
      <c r="G732" s="271">
        <v>0</v>
      </c>
      <c r="H732" s="271">
        <v>0</v>
      </c>
      <c r="I732" s="271">
        <v>0</v>
      </c>
      <c r="J732" s="271">
        <v>0</v>
      </c>
      <c r="K732" s="271">
        <v>0</v>
      </c>
      <c r="L732" s="271">
        <v>0</v>
      </c>
      <c r="M732" s="271">
        <v>0</v>
      </c>
      <c r="N732" s="271">
        <v>0</v>
      </c>
      <c r="O732" s="271">
        <v>0</v>
      </c>
      <c r="P732" s="194">
        <v>1409</v>
      </c>
    </row>
    <row r="733" spans="1:16" x14ac:dyDescent="0.15">
      <c r="A733" s="235" t="s">
        <v>456</v>
      </c>
      <c r="B733" s="194">
        <f t="shared" si="103"/>
        <v>727</v>
      </c>
      <c r="C733" s="271">
        <v>0</v>
      </c>
      <c r="D733" s="271">
        <v>48</v>
      </c>
      <c r="E733" s="271">
        <v>115</v>
      </c>
      <c r="F733" s="271">
        <v>133</v>
      </c>
      <c r="G733" s="271">
        <v>80</v>
      </c>
      <c r="H733" s="271">
        <v>13</v>
      </c>
      <c r="I733" s="271">
        <v>114</v>
      </c>
      <c r="J733" s="271">
        <v>43</v>
      </c>
      <c r="K733" s="271">
        <v>30</v>
      </c>
      <c r="L733" s="271">
        <v>44</v>
      </c>
      <c r="M733" s="271">
        <v>30</v>
      </c>
      <c r="N733" s="271">
        <v>58</v>
      </c>
      <c r="O733" s="271">
        <v>19</v>
      </c>
      <c r="P733" s="194">
        <v>2885</v>
      </c>
    </row>
    <row r="734" spans="1:16" x14ac:dyDescent="0.15">
      <c r="A734" s="41" t="s">
        <v>457</v>
      </c>
      <c r="B734" s="194">
        <f t="shared" si="103"/>
        <v>0</v>
      </c>
      <c r="C734" s="271">
        <v>0</v>
      </c>
      <c r="D734" s="271">
        <v>0</v>
      </c>
      <c r="E734" s="271">
        <v>0</v>
      </c>
      <c r="F734" s="271">
        <v>0</v>
      </c>
      <c r="G734" s="271">
        <v>0</v>
      </c>
      <c r="H734" s="271">
        <v>0</v>
      </c>
      <c r="I734" s="271">
        <v>0</v>
      </c>
      <c r="J734" s="271">
        <v>0</v>
      </c>
      <c r="K734" s="271">
        <v>0</v>
      </c>
      <c r="L734" s="271">
        <v>0</v>
      </c>
      <c r="M734" s="271">
        <v>0</v>
      </c>
      <c r="N734" s="271">
        <v>0</v>
      </c>
      <c r="O734" s="271">
        <v>0</v>
      </c>
      <c r="P734" s="194">
        <v>1625</v>
      </c>
    </row>
    <row r="735" spans="1:16" x14ac:dyDescent="0.15">
      <c r="A735" s="116" t="s">
        <v>189</v>
      </c>
      <c r="B735" s="203">
        <f t="shared" ref="B735:O735" si="104">(SUM(B728:B734)/SUM(B93:B96))*1000</f>
        <v>6.8499063959723001</v>
      </c>
      <c r="C735" s="204">
        <f t="shared" si="104"/>
        <v>16.830522820496128</v>
      </c>
      <c r="D735" s="204">
        <f t="shared" si="104"/>
        <v>10.490310767509282</v>
      </c>
      <c r="E735" s="204">
        <f t="shared" si="104"/>
        <v>8.9023954236682155</v>
      </c>
      <c r="F735" s="204">
        <f t="shared" si="104"/>
        <v>9.670896462796355</v>
      </c>
      <c r="G735" s="204">
        <f t="shared" si="104"/>
        <v>5.6798212956068506</v>
      </c>
      <c r="H735" s="204">
        <f t="shared" si="104"/>
        <v>8.8076421596019259</v>
      </c>
      <c r="I735" s="204">
        <f t="shared" si="104"/>
        <v>4.6186879794824387</v>
      </c>
      <c r="J735" s="204">
        <f t="shared" si="104"/>
        <v>5.8692445309312324</v>
      </c>
      <c r="K735" s="204">
        <f t="shared" si="104"/>
        <v>7.7653702990630213</v>
      </c>
      <c r="L735" s="204">
        <f t="shared" si="104"/>
        <v>4.4827047882423781</v>
      </c>
      <c r="M735" s="204">
        <f t="shared" si="104"/>
        <v>5.9861496928674836</v>
      </c>
      <c r="N735" s="204">
        <f t="shared" si="104"/>
        <v>9.1548549008518609</v>
      </c>
      <c r="O735" s="204">
        <f t="shared" si="104"/>
        <v>2.832014348872701</v>
      </c>
      <c r="P735" s="203">
        <v>5.1632744294361812</v>
      </c>
    </row>
    <row r="736" spans="1:16" x14ac:dyDescent="0.15">
      <c r="A736" s="235" t="s">
        <v>458</v>
      </c>
      <c r="B736" s="194">
        <f t="shared" ref="B736" si="105">SUM(C736:O736)</f>
        <v>423</v>
      </c>
      <c r="C736" s="271">
        <v>10</v>
      </c>
      <c r="D736" s="271">
        <v>0</v>
      </c>
      <c r="E736" s="271">
        <v>0</v>
      </c>
      <c r="F736" s="271">
        <v>0</v>
      </c>
      <c r="G736" s="271">
        <v>262</v>
      </c>
      <c r="H736" s="271">
        <v>0</v>
      </c>
      <c r="I736" s="271">
        <v>9</v>
      </c>
      <c r="J736" s="271">
        <v>30</v>
      </c>
      <c r="K736" s="271">
        <v>12</v>
      </c>
      <c r="L736" s="271">
        <v>0</v>
      </c>
      <c r="M736" s="271">
        <v>0</v>
      </c>
      <c r="N736" s="271">
        <v>0</v>
      </c>
      <c r="O736" s="271">
        <v>100</v>
      </c>
      <c r="P736" s="194">
        <v>12097</v>
      </c>
    </row>
    <row r="737" spans="1:16" x14ac:dyDescent="0.15">
      <c r="A737" s="81" t="s">
        <v>546</v>
      </c>
      <c r="B737" s="194"/>
      <c r="C737" s="271"/>
      <c r="D737" s="271"/>
      <c r="E737" s="271"/>
      <c r="F737" s="271"/>
      <c r="G737" s="271"/>
      <c r="H737" s="271"/>
      <c r="I737" s="271"/>
      <c r="J737" s="271"/>
      <c r="K737" s="271"/>
      <c r="L737" s="271"/>
      <c r="M737" s="271"/>
      <c r="N737" s="271"/>
      <c r="O737" s="271"/>
      <c r="P737" s="194"/>
    </row>
    <row r="738" spans="1:16" x14ac:dyDescent="0.15">
      <c r="A738" s="49" t="s">
        <v>305</v>
      </c>
      <c r="B738" s="194">
        <f t="shared" ref="B738:B742" si="106">SUM(C738:O738)</f>
        <v>16502</v>
      </c>
      <c r="C738" s="271">
        <v>492</v>
      </c>
      <c r="D738" s="271">
        <v>1416</v>
      </c>
      <c r="E738" s="271">
        <v>764</v>
      </c>
      <c r="F738" s="271">
        <v>2646</v>
      </c>
      <c r="G738" s="271">
        <v>2949</v>
      </c>
      <c r="H738" s="271">
        <v>673</v>
      </c>
      <c r="I738" s="271">
        <v>3055</v>
      </c>
      <c r="J738" s="271">
        <v>387</v>
      </c>
      <c r="K738" s="271">
        <v>157</v>
      </c>
      <c r="L738" s="271">
        <v>705</v>
      </c>
      <c r="M738" s="271">
        <v>1310</v>
      </c>
      <c r="N738" s="271">
        <v>1166</v>
      </c>
      <c r="O738" s="271">
        <v>782</v>
      </c>
      <c r="P738" s="194">
        <v>180658</v>
      </c>
    </row>
    <row r="739" spans="1:16" x14ac:dyDescent="0.15">
      <c r="A739" s="49" t="s">
        <v>428</v>
      </c>
      <c r="B739" s="194">
        <f t="shared" si="106"/>
        <v>11781</v>
      </c>
      <c r="C739" s="271">
        <v>342</v>
      </c>
      <c r="D739" s="271">
        <v>1013</v>
      </c>
      <c r="E739" s="271">
        <v>564</v>
      </c>
      <c r="F739" s="271">
        <v>1834</v>
      </c>
      <c r="G739" s="271">
        <v>1971</v>
      </c>
      <c r="H739" s="271">
        <v>504</v>
      </c>
      <c r="I739" s="271">
        <v>2226</v>
      </c>
      <c r="J739" s="271">
        <v>283</v>
      </c>
      <c r="K739" s="271">
        <v>132</v>
      </c>
      <c r="L739" s="271">
        <v>526</v>
      </c>
      <c r="M739" s="271">
        <v>1015</v>
      </c>
      <c r="N739" s="271">
        <v>833</v>
      </c>
      <c r="O739" s="271">
        <v>538</v>
      </c>
      <c r="P739" s="194">
        <v>133037</v>
      </c>
    </row>
    <row r="740" spans="1:16" x14ac:dyDescent="0.15">
      <c r="A740" s="49" t="s">
        <v>306</v>
      </c>
      <c r="B740" s="194">
        <f t="shared" si="106"/>
        <v>1307</v>
      </c>
      <c r="C740" s="271">
        <v>39</v>
      </c>
      <c r="D740" s="271">
        <v>91</v>
      </c>
      <c r="E740" s="271">
        <v>35</v>
      </c>
      <c r="F740" s="271">
        <v>170</v>
      </c>
      <c r="G740" s="271">
        <v>280</v>
      </c>
      <c r="H740" s="271">
        <v>38</v>
      </c>
      <c r="I740" s="271">
        <v>254</v>
      </c>
      <c r="J740" s="271">
        <v>22</v>
      </c>
      <c r="K740" s="271">
        <v>11</v>
      </c>
      <c r="L740" s="271">
        <v>29</v>
      </c>
      <c r="M740" s="271">
        <v>126</v>
      </c>
      <c r="N740" s="271">
        <v>87</v>
      </c>
      <c r="O740" s="271">
        <v>125</v>
      </c>
      <c r="P740" s="194">
        <v>14305</v>
      </c>
    </row>
    <row r="741" spans="1:16" x14ac:dyDescent="0.15">
      <c r="A741" s="49" t="s">
        <v>307</v>
      </c>
      <c r="B741" s="194">
        <f t="shared" si="106"/>
        <v>5681</v>
      </c>
      <c r="C741" s="271">
        <v>192</v>
      </c>
      <c r="D741" s="271">
        <v>324</v>
      </c>
      <c r="E741" s="271">
        <v>317</v>
      </c>
      <c r="F741" s="271">
        <v>505</v>
      </c>
      <c r="G741" s="271">
        <v>1377</v>
      </c>
      <c r="H741" s="271">
        <v>245</v>
      </c>
      <c r="I741" s="271">
        <v>1312</v>
      </c>
      <c r="J741" s="271">
        <v>262</v>
      </c>
      <c r="K741" s="271">
        <v>35</v>
      </c>
      <c r="L741" s="271">
        <v>458</v>
      </c>
      <c r="M741" s="271">
        <v>321</v>
      </c>
      <c r="N741" s="271">
        <v>98</v>
      </c>
      <c r="O741" s="271">
        <v>235</v>
      </c>
      <c r="P741" s="194">
        <v>50384</v>
      </c>
    </row>
    <row r="742" spans="1:16" x14ac:dyDescent="0.15">
      <c r="A742" s="49" t="s">
        <v>308</v>
      </c>
      <c r="B742" s="194">
        <f t="shared" si="106"/>
        <v>8547</v>
      </c>
      <c r="C742" s="271">
        <v>359</v>
      </c>
      <c r="D742" s="271">
        <v>752</v>
      </c>
      <c r="E742" s="271">
        <v>471</v>
      </c>
      <c r="F742" s="271">
        <v>983</v>
      </c>
      <c r="G742" s="271">
        <v>2016</v>
      </c>
      <c r="H742" s="271">
        <v>292</v>
      </c>
      <c r="I742" s="271">
        <v>1407</v>
      </c>
      <c r="J742" s="271">
        <v>215</v>
      </c>
      <c r="K742" s="271">
        <v>204</v>
      </c>
      <c r="L742" s="271">
        <v>335</v>
      </c>
      <c r="M742" s="271">
        <v>571</v>
      </c>
      <c r="N742" s="271">
        <v>545</v>
      </c>
      <c r="O742" s="271">
        <v>397</v>
      </c>
      <c r="P742" s="194">
        <v>111664</v>
      </c>
    </row>
    <row r="743" spans="1:16" x14ac:dyDescent="0.15">
      <c r="A743" s="48" t="s">
        <v>547</v>
      </c>
      <c r="B743" s="213">
        <v>2.2000000000000002</v>
      </c>
      <c r="C743" s="214">
        <v>3.2</v>
      </c>
      <c r="D743" s="214">
        <v>3</v>
      </c>
      <c r="E743" s="214">
        <v>2.6</v>
      </c>
      <c r="F743" s="214">
        <v>2.2999999999999998</v>
      </c>
      <c r="G743" s="214">
        <v>1.8</v>
      </c>
      <c r="H743" s="214">
        <v>3.1</v>
      </c>
      <c r="I743" s="214">
        <v>2</v>
      </c>
      <c r="J743" s="214">
        <v>2.6</v>
      </c>
      <c r="K743" s="214">
        <v>2.4</v>
      </c>
      <c r="L743" s="214">
        <v>3.1</v>
      </c>
      <c r="M743" s="214">
        <v>2</v>
      </c>
      <c r="N743" s="214">
        <v>2</v>
      </c>
      <c r="O743" s="214">
        <v>2.2000000000000002</v>
      </c>
      <c r="P743" s="213">
        <v>2.1</v>
      </c>
    </row>
    <row r="744" spans="1:16" x14ac:dyDescent="0.2">
      <c r="A744" s="119" t="s">
        <v>182</v>
      </c>
      <c r="B744" s="14"/>
      <c r="C744" s="14"/>
      <c r="D744" s="14"/>
      <c r="E744" s="14"/>
      <c r="F744" s="14"/>
      <c r="G744" s="14"/>
      <c r="H744" s="14"/>
      <c r="I744" s="14"/>
      <c r="J744" s="14"/>
      <c r="K744" s="14"/>
      <c r="L744" s="14"/>
      <c r="M744" s="14"/>
      <c r="N744" s="14"/>
      <c r="O744" s="14"/>
      <c r="P744" s="14"/>
    </row>
    <row r="745" spans="1:16" x14ac:dyDescent="0.15">
      <c r="A745" s="19"/>
      <c r="B745" s="4"/>
      <c r="C745" s="4"/>
      <c r="D745" s="4"/>
      <c r="E745" s="4"/>
      <c r="F745" s="4"/>
      <c r="G745" s="4"/>
      <c r="H745" s="4"/>
      <c r="I745" s="4"/>
      <c r="J745" s="4"/>
      <c r="K745" s="4"/>
      <c r="L745" s="4"/>
      <c r="M745" s="4"/>
      <c r="N745" s="4"/>
      <c r="O745" s="4"/>
      <c r="P745" s="4"/>
    </row>
    <row r="746" spans="1:16" ht="15.75" x14ac:dyDescent="0.2">
      <c r="A746" s="6" t="s">
        <v>317</v>
      </c>
    </row>
    <row r="747" spans="1:16" ht="22.5" x14ac:dyDescent="0.2">
      <c r="A747" s="42" t="s">
        <v>707</v>
      </c>
    </row>
    <row r="748" spans="1:16" ht="24.75" x14ac:dyDescent="0.15">
      <c r="A748" s="199"/>
      <c r="B748" s="193" t="s">
        <v>578</v>
      </c>
      <c r="C748" s="200" t="s">
        <v>579</v>
      </c>
      <c r="D748" s="200" t="s">
        <v>580</v>
      </c>
      <c r="E748" s="200" t="s">
        <v>581</v>
      </c>
      <c r="F748" s="200" t="s">
        <v>582</v>
      </c>
      <c r="G748" s="200" t="s">
        <v>583</v>
      </c>
      <c r="H748" s="200" t="s">
        <v>584</v>
      </c>
      <c r="I748" s="200" t="s">
        <v>585</v>
      </c>
      <c r="J748" s="200" t="s">
        <v>586</v>
      </c>
      <c r="K748" s="200" t="s">
        <v>587</v>
      </c>
      <c r="L748" s="200" t="s">
        <v>588</v>
      </c>
      <c r="M748" s="200" t="s">
        <v>589</v>
      </c>
      <c r="N748" s="200" t="s">
        <v>590</v>
      </c>
      <c r="O748" s="200" t="s">
        <v>591</v>
      </c>
      <c r="P748" s="193" t="s">
        <v>592</v>
      </c>
    </row>
    <row r="749" spans="1:16" x14ac:dyDescent="0.15">
      <c r="A749" s="332" t="s">
        <v>708</v>
      </c>
      <c r="B749" s="211">
        <f t="shared" ref="B749" si="107">SUM(C749:O749)</f>
        <v>4454</v>
      </c>
      <c r="C749" s="288">
        <v>327</v>
      </c>
      <c r="D749" s="288">
        <v>433</v>
      </c>
      <c r="E749" s="288">
        <v>285</v>
      </c>
      <c r="F749" s="288">
        <v>351</v>
      </c>
      <c r="G749" s="288">
        <v>586</v>
      </c>
      <c r="H749" s="288">
        <v>461</v>
      </c>
      <c r="I749" s="288">
        <v>342</v>
      </c>
      <c r="J749" s="288">
        <v>313</v>
      </c>
      <c r="K749" s="288">
        <v>152</v>
      </c>
      <c r="L749" s="288">
        <v>469</v>
      </c>
      <c r="M749" s="288">
        <v>226</v>
      </c>
      <c r="N749" s="288">
        <v>314</v>
      </c>
      <c r="O749" s="288">
        <v>195</v>
      </c>
      <c r="P749" s="211">
        <v>34841</v>
      </c>
    </row>
    <row r="750" spans="1:16" x14ac:dyDescent="0.15">
      <c r="A750" s="171" t="s">
        <v>232</v>
      </c>
      <c r="B750" s="194"/>
      <c r="C750" s="271"/>
      <c r="D750" s="271"/>
      <c r="E750" s="271"/>
      <c r="F750" s="271"/>
      <c r="G750" s="271"/>
      <c r="H750" s="271"/>
      <c r="I750" s="271"/>
      <c r="J750" s="271"/>
      <c r="K750" s="271"/>
      <c r="L750" s="271"/>
      <c r="M750" s="271"/>
      <c r="N750" s="271"/>
      <c r="O750" s="271"/>
      <c r="P750" s="194"/>
    </row>
    <row r="751" spans="1:16" x14ac:dyDescent="0.15">
      <c r="A751" s="43" t="s">
        <v>373</v>
      </c>
      <c r="B751" s="194">
        <f t="shared" ref="B751:B756" si="108">SUM(C751:O751)</f>
        <v>1328</v>
      </c>
      <c r="C751" s="271">
        <v>85</v>
      </c>
      <c r="D751" s="271">
        <v>123</v>
      </c>
      <c r="E751" s="271">
        <v>74</v>
      </c>
      <c r="F751" s="271">
        <v>134</v>
      </c>
      <c r="G751" s="271">
        <v>260</v>
      </c>
      <c r="H751" s="271">
        <v>101</v>
      </c>
      <c r="I751" s="271">
        <v>161</v>
      </c>
      <c r="J751" s="271">
        <v>51</v>
      </c>
      <c r="K751" s="271">
        <v>22</v>
      </c>
      <c r="L751" s="271">
        <v>60</v>
      </c>
      <c r="M751" s="271">
        <v>101</v>
      </c>
      <c r="N751" s="271">
        <v>84</v>
      </c>
      <c r="O751" s="271">
        <v>72</v>
      </c>
      <c r="P751" s="194">
        <v>11337</v>
      </c>
    </row>
    <row r="752" spans="1:16" x14ac:dyDescent="0.15">
      <c r="A752" s="43" t="s">
        <v>374</v>
      </c>
      <c r="B752" s="194">
        <f t="shared" si="108"/>
        <v>54</v>
      </c>
      <c r="C752" s="271">
        <v>1</v>
      </c>
      <c r="D752" s="271">
        <v>10</v>
      </c>
      <c r="E752" s="271">
        <v>13</v>
      </c>
      <c r="F752" s="271">
        <v>3</v>
      </c>
      <c r="G752" s="271">
        <v>5</v>
      </c>
      <c r="H752" s="271">
        <v>8</v>
      </c>
      <c r="I752" s="271">
        <v>2</v>
      </c>
      <c r="J752" s="271">
        <v>5</v>
      </c>
      <c r="K752" s="271">
        <v>2</v>
      </c>
      <c r="L752" s="271">
        <v>0</v>
      </c>
      <c r="M752" s="271">
        <v>0</v>
      </c>
      <c r="N752" s="271">
        <v>1</v>
      </c>
      <c r="O752" s="271">
        <v>4</v>
      </c>
      <c r="P752" s="194">
        <v>394</v>
      </c>
    </row>
    <row r="753" spans="1:16" x14ac:dyDescent="0.15">
      <c r="A753" s="43" t="s">
        <v>375</v>
      </c>
      <c r="B753" s="194">
        <f t="shared" si="108"/>
        <v>1330</v>
      </c>
      <c r="C753" s="271">
        <v>85</v>
      </c>
      <c r="D753" s="271">
        <v>123</v>
      </c>
      <c r="E753" s="271">
        <v>75</v>
      </c>
      <c r="F753" s="271">
        <v>135</v>
      </c>
      <c r="G753" s="271">
        <v>260</v>
      </c>
      <c r="H753" s="271">
        <v>101</v>
      </c>
      <c r="I753" s="271">
        <v>161</v>
      </c>
      <c r="J753" s="271">
        <v>51</v>
      </c>
      <c r="K753" s="271">
        <v>22</v>
      </c>
      <c r="L753" s="271">
        <v>60</v>
      </c>
      <c r="M753" s="271">
        <v>101</v>
      </c>
      <c r="N753" s="271">
        <v>84</v>
      </c>
      <c r="O753" s="271">
        <v>72</v>
      </c>
      <c r="P753" s="194">
        <v>11350</v>
      </c>
    </row>
    <row r="754" spans="1:16" x14ac:dyDescent="0.15">
      <c r="A754" s="43" t="s">
        <v>233</v>
      </c>
      <c r="B754" s="194">
        <f t="shared" si="108"/>
        <v>3383</v>
      </c>
      <c r="C754" s="271">
        <v>118</v>
      </c>
      <c r="D754" s="271">
        <v>241</v>
      </c>
      <c r="E754" s="271">
        <v>118</v>
      </c>
      <c r="F754" s="271">
        <v>302</v>
      </c>
      <c r="G754" s="271">
        <v>1048</v>
      </c>
      <c r="H754" s="271">
        <v>169</v>
      </c>
      <c r="I754" s="271">
        <v>581</v>
      </c>
      <c r="J754" s="271">
        <v>86</v>
      </c>
      <c r="K754" s="271">
        <v>32</v>
      </c>
      <c r="L754" s="271">
        <v>116</v>
      </c>
      <c r="M754" s="271">
        <v>276</v>
      </c>
      <c r="N754" s="271">
        <v>181</v>
      </c>
      <c r="O754" s="271">
        <v>115</v>
      </c>
      <c r="P754" s="194">
        <v>30279</v>
      </c>
    </row>
    <row r="755" spans="1:16" x14ac:dyDescent="0.15">
      <c r="A755" s="43" t="s">
        <v>234</v>
      </c>
      <c r="B755" s="194">
        <f t="shared" si="108"/>
        <v>60</v>
      </c>
      <c r="C755" s="271">
        <v>1</v>
      </c>
      <c r="D755" s="271">
        <v>10</v>
      </c>
      <c r="E755" s="271">
        <v>14</v>
      </c>
      <c r="F755" s="271">
        <v>4</v>
      </c>
      <c r="G755" s="271">
        <v>5</v>
      </c>
      <c r="H755" s="271">
        <v>10</v>
      </c>
      <c r="I755" s="271">
        <v>2</v>
      </c>
      <c r="J755" s="271">
        <v>5</v>
      </c>
      <c r="K755" s="271">
        <v>2</v>
      </c>
      <c r="L755" s="271">
        <v>0</v>
      </c>
      <c r="M755" s="271">
        <v>0</v>
      </c>
      <c r="N755" s="271">
        <v>1</v>
      </c>
      <c r="O755" s="271">
        <v>6</v>
      </c>
      <c r="P755" s="194">
        <v>507</v>
      </c>
    </row>
    <row r="756" spans="1:16" x14ac:dyDescent="0.15">
      <c r="A756" s="43" t="s">
        <v>235</v>
      </c>
      <c r="B756" s="194">
        <f t="shared" si="108"/>
        <v>3407</v>
      </c>
      <c r="C756" s="271">
        <v>118</v>
      </c>
      <c r="D756" s="271">
        <v>248</v>
      </c>
      <c r="E756" s="271">
        <v>122</v>
      </c>
      <c r="F756" s="271">
        <v>304</v>
      </c>
      <c r="G756" s="271">
        <v>1049</v>
      </c>
      <c r="H756" s="271">
        <v>173</v>
      </c>
      <c r="I756" s="271">
        <v>582</v>
      </c>
      <c r="J756" s="271">
        <v>86</v>
      </c>
      <c r="K756" s="271">
        <v>33</v>
      </c>
      <c r="L756" s="271">
        <v>116</v>
      </c>
      <c r="M756" s="271">
        <v>276</v>
      </c>
      <c r="N756" s="271">
        <v>181</v>
      </c>
      <c r="O756" s="271">
        <v>119</v>
      </c>
      <c r="P756" s="194">
        <v>30519</v>
      </c>
    </row>
    <row r="757" spans="1:16" ht="22.5" x14ac:dyDescent="0.15">
      <c r="A757" s="189" t="s">
        <v>438</v>
      </c>
      <c r="B757" s="194"/>
      <c r="C757" s="271"/>
      <c r="D757" s="271"/>
      <c r="E757" s="271"/>
      <c r="F757" s="271"/>
      <c r="G757" s="271"/>
      <c r="H757" s="271"/>
      <c r="I757" s="271"/>
      <c r="J757" s="271"/>
      <c r="K757" s="271"/>
      <c r="L757" s="271"/>
      <c r="M757" s="271"/>
      <c r="N757" s="271"/>
      <c r="O757" s="271"/>
      <c r="P757" s="194"/>
    </row>
    <row r="758" spans="1:16" x14ac:dyDescent="0.15">
      <c r="A758" s="43" t="s">
        <v>376</v>
      </c>
      <c r="B758" s="194">
        <f t="shared" ref="B758:B764" si="109">SUM(C758:O758)</f>
        <v>1214</v>
      </c>
      <c r="C758" s="271">
        <v>84</v>
      </c>
      <c r="D758" s="271">
        <v>116</v>
      </c>
      <c r="E758" s="271">
        <v>52</v>
      </c>
      <c r="F758" s="271">
        <v>118</v>
      </c>
      <c r="G758" s="271">
        <v>256</v>
      </c>
      <c r="H758" s="271">
        <v>95</v>
      </c>
      <c r="I758" s="271">
        <v>148</v>
      </c>
      <c r="J758" s="271">
        <v>45</v>
      </c>
      <c r="K758" s="271">
        <v>16</v>
      </c>
      <c r="L758" s="271">
        <v>57</v>
      </c>
      <c r="M758" s="271">
        <v>93</v>
      </c>
      <c r="N758" s="271">
        <v>73</v>
      </c>
      <c r="O758" s="271">
        <v>61</v>
      </c>
      <c r="P758" s="194">
        <v>9949</v>
      </c>
    </row>
    <row r="759" spans="1:16" x14ac:dyDescent="0.15">
      <c r="A759" s="43" t="s">
        <v>236</v>
      </c>
      <c r="B759" s="194">
        <f t="shared" si="109"/>
        <v>2751</v>
      </c>
      <c r="C759" s="271">
        <v>108</v>
      </c>
      <c r="D759" s="271">
        <v>224</v>
      </c>
      <c r="E759" s="271">
        <v>84</v>
      </c>
      <c r="F759" s="271">
        <v>251</v>
      </c>
      <c r="G759" s="271">
        <v>873</v>
      </c>
      <c r="H759" s="271">
        <v>145</v>
      </c>
      <c r="I759" s="271">
        <v>428</v>
      </c>
      <c r="J759" s="271">
        <v>70</v>
      </c>
      <c r="K759" s="271">
        <v>23</v>
      </c>
      <c r="L759" s="271">
        <v>97</v>
      </c>
      <c r="M759" s="271">
        <v>219</v>
      </c>
      <c r="N759" s="271">
        <v>140</v>
      </c>
      <c r="O759" s="271">
        <v>89</v>
      </c>
      <c r="P759" s="194">
        <v>24400</v>
      </c>
    </row>
    <row r="760" spans="1:16" x14ac:dyDescent="0.15">
      <c r="A760" s="43" t="s">
        <v>237</v>
      </c>
      <c r="B760" s="194">
        <f t="shared" si="109"/>
        <v>289484</v>
      </c>
      <c r="C760" s="271">
        <v>6609</v>
      </c>
      <c r="D760" s="271">
        <v>17218</v>
      </c>
      <c r="E760" s="271">
        <v>5119</v>
      </c>
      <c r="F760" s="271">
        <v>28147</v>
      </c>
      <c r="G760" s="271">
        <v>119388</v>
      </c>
      <c r="H760" s="271">
        <v>8553</v>
      </c>
      <c r="I760" s="271">
        <v>50677</v>
      </c>
      <c r="J760" s="271">
        <v>4884</v>
      </c>
      <c r="K760" s="271">
        <v>965</v>
      </c>
      <c r="L760" s="271">
        <v>6390</v>
      </c>
      <c r="M760" s="271">
        <v>19349</v>
      </c>
      <c r="N760" s="271">
        <v>14287</v>
      </c>
      <c r="O760" s="271">
        <v>7898</v>
      </c>
      <c r="P760" s="194">
        <v>2035369</v>
      </c>
    </row>
    <row r="761" spans="1:16" x14ac:dyDescent="0.15">
      <c r="A761" s="50" t="s">
        <v>238</v>
      </c>
      <c r="B761" s="194">
        <f t="shared" si="109"/>
        <v>99659</v>
      </c>
      <c r="C761" s="271">
        <v>2236</v>
      </c>
      <c r="D761" s="271">
        <v>6040</v>
      </c>
      <c r="E761" s="271">
        <v>1582</v>
      </c>
      <c r="F761" s="271">
        <v>9728</v>
      </c>
      <c r="G761" s="271">
        <v>41689</v>
      </c>
      <c r="H761" s="271">
        <v>3053</v>
      </c>
      <c r="I761" s="271">
        <v>17787</v>
      </c>
      <c r="J761" s="271">
        <v>1616</v>
      </c>
      <c r="K761" s="271">
        <v>343</v>
      </c>
      <c r="L761" s="271">
        <v>2632</v>
      </c>
      <c r="M761" s="271">
        <v>5477</v>
      </c>
      <c r="N761" s="271">
        <v>4782</v>
      </c>
      <c r="O761" s="271">
        <v>2694</v>
      </c>
      <c r="P761" s="194">
        <v>750508</v>
      </c>
    </row>
    <row r="762" spans="1:16" x14ac:dyDescent="0.15">
      <c r="A762" s="50" t="s">
        <v>299</v>
      </c>
      <c r="B762" s="194">
        <f t="shared" si="109"/>
        <v>181645</v>
      </c>
      <c r="C762" s="271">
        <v>4195</v>
      </c>
      <c r="D762" s="271">
        <v>10597</v>
      </c>
      <c r="E762" s="271">
        <v>3127</v>
      </c>
      <c r="F762" s="271">
        <v>17903</v>
      </c>
      <c r="G762" s="271">
        <v>74813</v>
      </c>
      <c r="H762" s="271">
        <v>5291</v>
      </c>
      <c r="I762" s="271">
        <v>31924</v>
      </c>
      <c r="J762" s="271">
        <v>3031</v>
      </c>
      <c r="K762" s="271">
        <v>538</v>
      </c>
      <c r="L762" s="271">
        <v>3620</v>
      </c>
      <c r="M762" s="271">
        <v>12695</v>
      </c>
      <c r="N762" s="271">
        <v>9025</v>
      </c>
      <c r="O762" s="271">
        <v>4886</v>
      </c>
      <c r="P762" s="194">
        <v>1215461</v>
      </c>
    </row>
    <row r="763" spans="1:16" x14ac:dyDescent="0.15">
      <c r="A763" s="50" t="s">
        <v>298</v>
      </c>
      <c r="B763" s="194">
        <f t="shared" si="109"/>
        <v>8180</v>
      </c>
      <c r="C763" s="271">
        <v>178</v>
      </c>
      <c r="D763" s="271">
        <v>581</v>
      </c>
      <c r="E763" s="271">
        <v>410</v>
      </c>
      <c r="F763" s="271">
        <v>516</v>
      </c>
      <c r="G763" s="271">
        <v>2886</v>
      </c>
      <c r="H763" s="271">
        <v>209</v>
      </c>
      <c r="I763" s="271">
        <v>966</v>
      </c>
      <c r="J763" s="271">
        <v>237</v>
      </c>
      <c r="K763" s="271">
        <v>84</v>
      </c>
      <c r="L763" s="271">
        <v>138</v>
      </c>
      <c r="M763" s="271">
        <v>1177</v>
      </c>
      <c r="N763" s="271">
        <v>480</v>
      </c>
      <c r="O763" s="271">
        <v>318</v>
      </c>
      <c r="P763" s="194">
        <v>69400</v>
      </c>
    </row>
    <row r="764" spans="1:16" x14ac:dyDescent="0.15">
      <c r="A764" s="50" t="s">
        <v>377</v>
      </c>
      <c r="B764" s="194">
        <f t="shared" si="109"/>
        <v>2364</v>
      </c>
      <c r="C764" s="271">
        <v>45</v>
      </c>
      <c r="D764" s="271">
        <v>24</v>
      </c>
      <c r="E764" s="271">
        <v>110</v>
      </c>
      <c r="F764" s="271">
        <v>118</v>
      </c>
      <c r="G764" s="271">
        <v>1282</v>
      </c>
      <c r="H764" s="271">
        <v>14</v>
      </c>
      <c r="I764" s="271">
        <v>337</v>
      </c>
      <c r="J764" s="271">
        <v>8</v>
      </c>
      <c r="K764" s="271">
        <v>0</v>
      </c>
      <c r="L764" s="271">
        <v>23</v>
      </c>
      <c r="M764" s="271">
        <v>243</v>
      </c>
      <c r="N764" s="271">
        <v>122</v>
      </c>
      <c r="O764" s="271">
        <v>38</v>
      </c>
      <c r="P764" s="194">
        <v>11678</v>
      </c>
    </row>
    <row r="765" spans="1:16" x14ac:dyDescent="0.15">
      <c r="A765" s="189" t="s">
        <v>439</v>
      </c>
      <c r="B765" s="194"/>
      <c r="C765" s="271"/>
      <c r="D765" s="271"/>
      <c r="E765" s="271"/>
      <c r="F765" s="271"/>
      <c r="G765" s="271"/>
      <c r="H765" s="271"/>
      <c r="I765" s="271"/>
      <c r="J765" s="271"/>
      <c r="K765" s="271"/>
      <c r="L765" s="271"/>
      <c r="M765" s="271"/>
      <c r="N765" s="271"/>
      <c r="O765" s="271"/>
      <c r="P765" s="194"/>
    </row>
    <row r="766" spans="1:16" x14ac:dyDescent="0.15">
      <c r="A766" s="43" t="s">
        <v>376</v>
      </c>
      <c r="B766" s="194">
        <f t="shared" ref="B766:B772" si="110">SUM(C766:O766)</f>
        <v>975</v>
      </c>
      <c r="C766" s="271">
        <v>68</v>
      </c>
      <c r="D766" s="271">
        <v>77</v>
      </c>
      <c r="E766" s="271">
        <v>46</v>
      </c>
      <c r="F766" s="271">
        <v>94</v>
      </c>
      <c r="G766" s="271">
        <v>220</v>
      </c>
      <c r="H766" s="271">
        <v>67</v>
      </c>
      <c r="I766" s="271">
        <v>126</v>
      </c>
      <c r="J766" s="271">
        <v>40</v>
      </c>
      <c r="K766" s="271">
        <v>16</v>
      </c>
      <c r="L766" s="271">
        <v>36</v>
      </c>
      <c r="M766" s="271">
        <v>72</v>
      </c>
      <c r="N766" s="271">
        <v>57</v>
      </c>
      <c r="O766" s="271">
        <v>56</v>
      </c>
      <c r="P766" s="194">
        <v>7696</v>
      </c>
    </row>
    <row r="767" spans="1:16" x14ac:dyDescent="0.15">
      <c r="A767" s="43" t="s">
        <v>236</v>
      </c>
      <c r="B767" s="194">
        <f t="shared" si="110"/>
        <v>1926</v>
      </c>
      <c r="C767" s="271">
        <v>87</v>
      </c>
      <c r="D767" s="271">
        <v>113</v>
      </c>
      <c r="E767" s="271">
        <v>63</v>
      </c>
      <c r="F767" s="271">
        <v>130</v>
      </c>
      <c r="G767" s="271">
        <v>743</v>
      </c>
      <c r="H767" s="271">
        <v>94</v>
      </c>
      <c r="I767" s="271">
        <v>258</v>
      </c>
      <c r="J767" s="271">
        <v>55</v>
      </c>
      <c r="K767" s="271">
        <v>22</v>
      </c>
      <c r="L767" s="271">
        <v>49</v>
      </c>
      <c r="M767" s="271">
        <v>134</v>
      </c>
      <c r="N767" s="271">
        <v>99</v>
      </c>
      <c r="O767" s="271">
        <v>79</v>
      </c>
      <c r="P767" s="194">
        <v>16632</v>
      </c>
    </row>
    <row r="768" spans="1:16" x14ac:dyDescent="0.15">
      <c r="A768" s="43" t="s">
        <v>237</v>
      </c>
      <c r="B768" s="194">
        <f t="shared" si="110"/>
        <v>187426</v>
      </c>
      <c r="C768" s="271">
        <v>5065</v>
      </c>
      <c r="D768" s="271">
        <v>6941</v>
      </c>
      <c r="E768" s="271">
        <v>3399</v>
      </c>
      <c r="F768" s="271">
        <v>9598</v>
      </c>
      <c r="G768" s="271">
        <v>102959</v>
      </c>
      <c r="H768" s="271">
        <v>5704</v>
      </c>
      <c r="I768" s="271">
        <v>22192</v>
      </c>
      <c r="J768" s="271">
        <v>2373</v>
      </c>
      <c r="K768" s="271">
        <v>643</v>
      </c>
      <c r="L768" s="271">
        <v>2470</v>
      </c>
      <c r="M768" s="271">
        <v>10213</v>
      </c>
      <c r="N768" s="271">
        <v>9812</v>
      </c>
      <c r="O768" s="271">
        <v>6057</v>
      </c>
      <c r="P768" s="194">
        <v>1343447</v>
      </c>
    </row>
    <row r="769" spans="1:16" x14ac:dyDescent="0.15">
      <c r="A769" s="50" t="s">
        <v>238</v>
      </c>
      <c r="B769" s="194">
        <f t="shared" si="110"/>
        <v>66689</v>
      </c>
      <c r="C769" s="271">
        <v>1801</v>
      </c>
      <c r="D769" s="271">
        <v>2408</v>
      </c>
      <c r="E769" s="271">
        <v>1063</v>
      </c>
      <c r="F769" s="271">
        <v>3480</v>
      </c>
      <c r="G769" s="271">
        <v>37234</v>
      </c>
      <c r="H769" s="271">
        <v>2005</v>
      </c>
      <c r="I769" s="271">
        <v>8094</v>
      </c>
      <c r="J769" s="271">
        <v>810</v>
      </c>
      <c r="K769" s="271">
        <v>233</v>
      </c>
      <c r="L769" s="271">
        <v>979</v>
      </c>
      <c r="M769" s="271">
        <v>3155</v>
      </c>
      <c r="N769" s="271">
        <v>3441</v>
      </c>
      <c r="O769" s="271">
        <v>1986</v>
      </c>
      <c r="P769" s="194">
        <v>501920</v>
      </c>
    </row>
    <row r="770" spans="1:16" x14ac:dyDescent="0.15">
      <c r="A770" s="50" t="s">
        <v>299</v>
      </c>
      <c r="B770" s="194">
        <f t="shared" si="110"/>
        <v>114386</v>
      </c>
      <c r="C770" s="271">
        <v>3150</v>
      </c>
      <c r="D770" s="271">
        <v>4035</v>
      </c>
      <c r="E770" s="271">
        <v>1960</v>
      </c>
      <c r="F770" s="271">
        <v>5691</v>
      </c>
      <c r="G770" s="271">
        <v>63773</v>
      </c>
      <c r="H770" s="271">
        <v>3552</v>
      </c>
      <c r="I770" s="271">
        <v>13325</v>
      </c>
      <c r="J770" s="271">
        <v>1354</v>
      </c>
      <c r="K770" s="271">
        <v>336</v>
      </c>
      <c r="L770" s="271">
        <v>1404</v>
      </c>
      <c r="M770" s="271">
        <v>6086</v>
      </c>
      <c r="N770" s="271">
        <v>5943</v>
      </c>
      <c r="O770" s="271">
        <v>3777</v>
      </c>
      <c r="P770" s="194">
        <v>784741</v>
      </c>
    </row>
    <row r="771" spans="1:16" x14ac:dyDescent="0.15">
      <c r="A771" s="50" t="s">
        <v>298</v>
      </c>
      <c r="B771" s="194">
        <f t="shared" si="110"/>
        <v>6351</v>
      </c>
      <c r="C771" s="271">
        <v>114</v>
      </c>
      <c r="D771" s="271">
        <v>498</v>
      </c>
      <c r="E771" s="271">
        <v>376</v>
      </c>
      <c r="F771" s="271">
        <v>427</v>
      </c>
      <c r="G771" s="271">
        <v>1952</v>
      </c>
      <c r="H771" s="271">
        <v>147</v>
      </c>
      <c r="I771" s="271">
        <v>773</v>
      </c>
      <c r="J771" s="271">
        <v>209</v>
      </c>
      <c r="K771" s="271">
        <v>74</v>
      </c>
      <c r="L771" s="271">
        <v>87</v>
      </c>
      <c r="M771" s="271">
        <v>972</v>
      </c>
      <c r="N771" s="271">
        <v>428</v>
      </c>
      <c r="O771" s="271">
        <v>294</v>
      </c>
      <c r="P771" s="194">
        <v>56786</v>
      </c>
    </row>
    <row r="772" spans="1:16" x14ac:dyDescent="0.15">
      <c r="A772" s="50" t="s">
        <v>377</v>
      </c>
      <c r="B772" s="194">
        <f t="shared" si="110"/>
        <v>1782</v>
      </c>
      <c r="C772" s="271">
        <v>45</v>
      </c>
      <c r="D772" s="271">
        <v>19</v>
      </c>
      <c r="E772" s="271">
        <v>52</v>
      </c>
      <c r="F772" s="271">
        <v>99</v>
      </c>
      <c r="G772" s="271">
        <v>1160</v>
      </c>
      <c r="H772" s="271">
        <v>13</v>
      </c>
      <c r="I772" s="271">
        <v>149</v>
      </c>
      <c r="J772" s="271">
        <v>6</v>
      </c>
      <c r="K772" s="271">
        <v>0</v>
      </c>
      <c r="L772" s="271">
        <v>20</v>
      </c>
      <c r="M772" s="271">
        <v>101</v>
      </c>
      <c r="N772" s="271">
        <v>82</v>
      </c>
      <c r="O772" s="271">
        <v>36</v>
      </c>
      <c r="P772" s="194">
        <v>9086</v>
      </c>
    </row>
    <row r="773" spans="1:16" x14ac:dyDescent="0.15">
      <c r="A773" s="44" t="s">
        <v>440</v>
      </c>
      <c r="B773" s="194"/>
      <c r="C773" s="271"/>
      <c r="D773" s="271"/>
      <c r="E773" s="271"/>
      <c r="F773" s="271"/>
      <c r="G773" s="271"/>
      <c r="H773" s="271"/>
      <c r="I773" s="271"/>
      <c r="J773" s="271"/>
      <c r="K773" s="271"/>
      <c r="L773" s="271"/>
      <c r="M773" s="271"/>
      <c r="N773" s="271"/>
      <c r="O773" s="271"/>
      <c r="P773" s="194"/>
    </row>
    <row r="774" spans="1:16" x14ac:dyDescent="0.15">
      <c r="A774" s="43" t="s">
        <v>376</v>
      </c>
      <c r="B774" s="194">
        <f t="shared" ref="B774:B788" si="111">SUM(C774:O774)</f>
        <v>254</v>
      </c>
      <c r="C774" s="271">
        <v>13</v>
      </c>
      <c r="D774" s="271">
        <v>18</v>
      </c>
      <c r="E774" s="271">
        <v>9</v>
      </c>
      <c r="F774" s="271">
        <v>22</v>
      </c>
      <c r="G774" s="271">
        <v>69</v>
      </c>
      <c r="H774" s="271">
        <v>6</v>
      </c>
      <c r="I774" s="271">
        <v>44</v>
      </c>
      <c r="J774" s="271">
        <v>4</v>
      </c>
      <c r="K774" s="271">
        <v>3</v>
      </c>
      <c r="L774" s="271">
        <v>7</v>
      </c>
      <c r="M774" s="271">
        <v>36</v>
      </c>
      <c r="N774" s="271">
        <v>14</v>
      </c>
      <c r="O774" s="271">
        <v>9</v>
      </c>
      <c r="P774" s="194">
        <v>2099</v>
      </c>
    </row>
    <row r="775" spans="1:16" x14ac:dyDescent="0.15">
      <c r="A775" s="43" t="s">
        <v>236</v>
      </c>
      <c r="B775" s="194">
        <f t="shared" si="111"/>
        <v>340</v>
      </c>
      <c r="C775" s="271">
        <v>13</v>
      </c>
      <c r="D775" s="271">
        <v>21</v>
      </c>
      <c r="E775" s="271">
        <v>12</v>
      </c>
      <c r="F775" s="271">
        <v>28</v>
      </c>
      <c r="G775" s="271">
        <v>111</v>
      </c>
      <c r="H775" s="271">
        <v>8</v>
      </c>
      <c r="I775" s="271">
        <v>54</v>
      </c>
      <c r="J775" s="271">
        <v>4</v>
      </c>
      <c r="K775" s="271">
        <v>3</v>
      </c>
      <c r="L775" s="271">
        <v>7</v>
      </c>
      <c r="M775" s="271">
        <v>46</v>
      </c>
      <c r="N775" s="271">
        <v>24</v>
      </c>
      <c r="O775" s="271">
        <v>9</v>
      </c>
      <c r="P775" s="194">
        <v>3078</v>
      </c>
    </row>
    <row r="776" spans="1:16" x14ac:dyDescent="0.15">
      <c r="A776" s="43" t="s">
        <v>237</v>
      </c>
      <c r="B776" s="194">
        <f t="shared" si="111"/>
        <v>15292</v>
      </c>
      <c r="C776" s="271">
        <v>397</v>
      </c>
      <c r="D776" s="271">
        <v>783</v>
      </c>
      <c r="E776" s="271">
        <v>507</v>
      </c>
      <c r="F776" s="271">
        <v>1480</v>
      </c>
      <c r="G776" s="271">
        <v>4745</v>
      </c>
      <c r="H776" s="271">
        <v>148</v>
      </c>
      <c r="I776" s="271">
        <v>3110</v>
      </c>
      <c r="J776" s="271">
        <v>111</v>
      </c>
      <c r="K776" s="271">
        <v>70</v>
      </c>
      <c r="L776" s="271">
        <v>316</v>
      </c>
      <c r="M776" s="271">
        <v>1689</v>
      </c>
      <c r="N776" s="271">
        <v>1606</v>
      </c>
      <c r="O776" s="271">
        <v>330</v>
      </c>
      <c r="P776" s="194">
        <v>127464</v>
      </c>
    </row>
    <row r="777" spans="1:16" x14ac:dyDescent="0.15">
      <c r="A777" s="50" t="s">
        <v>238</v>
      </c>
      <c r="B777" s="194">
        <f t="shared" si="111"/>
        <v>2171</v>
      </c>
      <c r="C777" s="271">
        <v>80</v>
      </c>
      <c r="D777" s="271">
        <v>155</v>
      </c>
      <c r="E777" s="271">
        <v>69</v>
      </c>
      <c r="F777" s="271">
        <v>198</v>
      </c>
      <c r="G777" s="271">
        <v>695</v>
      </c>
      <c r="H777" s="271">
        <v>20</v>
      </c>
      <c r="I777" s="271">
        <v>568</v>
      </c>
      <c r="J777" s="271">
        <v>0</v>
      </c>
      <c r="K777" s="271">
        <v>0</v>
      </c>
      <c r="L777" s="271">
        <v>5</v>
      </c>
      <c r="M777" s="271">
        <v>152</v>
      </c>
      <c r="N777" s="271">
        <v>194</v>
      </c>
      <c r="O777" s="271">
        <v>35</v>
      </c>
      <c r="P777" s="194">
        <v>19443</v>
      </c>
    </row>
    <row r="778" spans="1:16" x14ac:dyDescent="0.15">
      <c r="A778" s="50" t="s">
        <v>299</v>
      </c>
      <c r="B778" s="194">
        <f t="shared" si="111"/>
        <v>8661</v>
      </c>
      <c r="C778" s="271">
        <v>175</v>
      </c>
      <c r="D778" s="271">
        <v>384</v>
      </c>
      <c r="E778" s="271">
        <v>274</v>
      </c>
      <c r="F778" s="271">
        <v>906</v>
      </c>
      <c r="G778" s="271">
        <v>2420</v>
      </c>
      <c r="H778" s="271">
        <v>29</v>
      </c>
      <c r="I778" s="271">
        <v>1999</v>
      </c>
      <c r="J778" s="271">
        <v>28</v>
      </c>
      <c r="K778" s="271">
        <v>12</v>
      </c>
      <c r="L778" s="271">
        <v>265</v>
      </c>
      <c r="M778" s="271">
        <v>875</v>
      </c>
      <c r="N778" s="271">
        <v>1125</v>
      </c>
      <c r="O778" s="271">
        <v>169</v>
      </c>
      <c r="P778" s="194">
        <v>67574</v>
      </c>
    </row>
    <row r="779" spans="1:16" x14ac:dyDescent="0.15">
      <c r="A779" s="50" t="s">
        <v>298</v>
      </c>
      <c r="B779" s="194">
        <f t="shared" si="111"/>
        <v>4460</v>
      </c>
      <c r="C779" s="271">
        <v>142</v>
      </c>
      <c r="D779" s="271">
        <v>244</v>
      </c>
      <c r="E779" s="271">
        <v>164</v>
      </c>
      <c r="F779" s="271">
        <v>376</v>
      </c>
      <c r="G779" s="271">
        <v>1630</v>
      </c>
      <c r="H779" s="271">
        <v>99</v>
      </c>
      <c r="I779" s="271">
        <v>543</v>
      </c>
      <c r="J779" s="271">
        <v>83</v>
      </c>
      <c r="K779" s="271">
        <v>58</v>
      </c>
      <c r="L779" s="271">
        <v>46</v>
      </c>
      <c r="M779" s="271">
        <v>662</v>
      </c>
      <c r="N779" s="271">
        <v>287</v>
      </c>
      <c r="O779" s="271">
        <v>126</v>
      </c>
      <c r="P779" s="194">
        <v>40447</v>
      </c>
    </row>
    <row r="780" spans="1:16" x14ac:dyDescent="0.15">
      <c r="A780" s="50" t="s">
        <v>377</v>
      </c>
      <c r="B780" s="194">
        <f t="shared" si="111"/>
        <v>88</v>
      </c>
      <c r="C780" s="271">
        <v>0</v>
      </c>
      <c r="D780" s="271">
        <v>1</v>
      </c>
      <c r="E780" s="271">
        <v>1</v>
      </c>
      <c r="F780" s="271">
        <v>10</v>
      </c>
      <c r="G780" s="271">
        <v>33</v>
      </c>
      <c r="H780" s="271">
        <v>0</v>
      </c>
      <c r="I780" s="271">
        <v>19</v>
      </c>
      <c r="J780" s="271">
        <v>0</v>
      </c>
      <c r="K780" s="271">
        <v>0</v>
      </c>
      <c r="L780" s="271">
        <v>4</v>
      </c>
      <c r="M780" s="271">
        <v>17</v>
      </c>
      <c r="N780" s="271">
        <v>3</v>
      </c>
      <c r="O780" s="271">
        <v>0</v>
      </c>
      <c r="P780" s="194">
        <v>817</v>
      </c>
    </row>
    <row r="781" spans="1:16" ht="22.5" x14ac:dyDescent="0.15">
      <c r="A781" s="44" t="s">
        <v>441</v>
      </c>
      <c r="B781" s="194"/>
      <c r="C781" s="271"/>
      <c r="D781" s="271"/>
      <c r="E781" s="271"/>
      <c r="F781" s="271"/>
      <c r="G781" s="271"/>
      <c r="H781" s="271"/>
      <c r="I781" s="271"/>
      <c r="J781" s="271"/>
      <c r="K781" s="271"/>
      <c r="L781" s="271"/>
      <c r="M781" s="271"/>
      <c r="N781" s="271"/>
      <c r="O781" s="271"/>
      <c r="P781" s="194"/>
    </row>
    <row r="782" spans="1:16" x14ac:dyDescent="0.15">
      <c r="A782" s="43" t="s">
        <v>376</v>
      </c>
      <c r="B782" s="194">
        <f t="shared" si="111"/>
        <v>1045</v>
      </c>
      <c r="C782" s="271">
        <v>82</v>
      </c>
      <c r="D782" s="271">
        <v>106</v>
      </c>
      <c r="E782" s="271">
        <v>32</v>
      </c>
      <c r="F782" s="271">
        <v>82</v>
      </c>
      <c r="G782" s="271">
        <v>240</v>
      </c>
      <c r="H782" s="271">
        <v>93</v>
      </c>
      <c r="I782" s="271">
        <v>132</v>
      </c>
      <c r="J782" s="271">
        <v>32</v>
      </c>
      <c r="K782" s="271">
        <v>7</v>
      </c>
      <c r="L782" s="271">
        <v>51</v>
      </c>
      <c r="M782" s="271">
        <v>81</v>
      </c>
      <c r="N782" s="271">
        <v>61</v>
      </c>
      <c r="O782" s="271">
        <v>46</v>
      </c>
      <c r="P782" s="194">
        <v>8435</v>
      </c>
    </row>
    <row r="783" spans="1:16" x14ac:dyDescent="0.15">
      <c r="A783" s="43" t="s">
        <v>236</v>
      </c>
      <c r="B783" s="194">
        <f t="shared" si="111"/>
        <v>2106</v>
      </c>
      <c r="C783" s="271">
        <v>98</v>
      </c>
      <c r="D783" s="271">
        <v>173</v>
      </c>
      <c r="E783" s="271">
        <v>43</v>
      </c>
      <c r="F783" s="271">
        <v>179</v>
      </c>
      <c r="G783" s="271">
        <v>695</v>
      </c>
      <c r="H783" s="271">
        <v>124</v>
      </c>
      <c r="I783" s="271">
        <v>323</v>
      </c>
      <c r="J783" s="271">
        <v>44</v>
      </c>
      <c r="K783" s="271">
        <v>7</v>
      </c>
      <c r="L783" s="271">
        <v>77</v>
      </c>
      <c r="M783" s="271">
        <v>178</v>
      </c>
      <c r="N783" s="271">
        <v>108</v>
      </c>
      <c r="O783" s="271">
        <v>57</v>
      </c>
      <c r="P783" s="194">
        <v>18785</v>
      </c>
    </row>
    <row r="784" spans="1:16" x14ac:dyDescent="0.15">
      <c r="A784" s="43" t="s">
        <v>237</v>
      </c>
      <c r="B784" s="194">
        <f t="shared" si="111"/>
        <v>252186</v>
      </c>
      <c r="C784" s="271">
        <v>6237</v>
      </c>
      <c r="D784" s="271">
        <v>15224</v>
      </c>
      <c r="E784" s="271">
        <v>3356</v>
      </c>
      <c r="F784" s="271">
        <v>24461</v>
      </c>
      <c r="G784" s="271">
        <v>105659</v>
      </c>
      <c r="H784" s="271">
        <v>7801</v>
      </c>
      <c r="I784" s="271">
        <v>44167</v>
      </c>
      <c r="J784" s="271">
        <v>3999</v>
      </c>
      <c r="K784" s="271">
        <v>445</v>
      </c>
      <c r="L784" s="271">
        <v>5293</v>
      </c>
      <c r="M784" s="271">
        <v>17086</v>
      </c>
      <c r="N784" s="271">
        <v>12398</v>
      </c>
      <c r="O784" s="271">
        <v>6060</v>
      </c>
      <c r="P784" s="194">
        <v>1695337</v>
      </c>
    </row>
    <row r="785" spans="1:16" x14ac:dyDescent="0.15">
      <c r="A785" s="50" t="s">
        <v>238</v>
      </c>
      <c r="B785" s="194">
        <f t="shared" si="111"/>
        <v>86750</v>
      </c>
      <c r="C785" s="271">
        <v>2179</v>
      </c>
      <c r="D785" s="271">
        <v>5419</v>
      </c>
      <c r="E785" s="271">
        <v>1078</v>
      </c>
      <c r="F785" s="271">
        <v>8319</v>
      </c>
      <c r="G785" s="271">
        <v>37185</v>
      </c>
      <c r="H785" s="271">
        <v>2884</v>
      </c>
      <c r="I785" s="271">
        <v>15169</v>
      </c>
      <c r="J785" s="271">
        <v>1242</v>
      </c>
      <c r="K785" s="271">
        <v>155</v>
      </c>
      <c r="L785" s="271">
        <v>2204</v>
      </c>
      <c r="M785" s="271">
        <v>4744</v>
      </c>
      <c r="N785" s="271">
        <v>4082</v>
      </c>
      <c r="O785" s="271">
        <v>2090</v>
      </c>
      <c r="P785" s="194">
        <v>635926</v>
      </c>
    </row>
    <row r="786" spans="1:16" x14ac:dyDescent="0.15">
      <c r="A786" s="50" t="s">
        <v>299</v>
      </c>
      <c r="B786" s="194">
        <f t="shared" si="111"/>
        <v>161042</v>
      </c>
      <c r="C786" s="271">
        <v>4007</v>
      </c>
      <c r="D786" s="271">
        <v>9580</v>
      </c>
      <c r="E786" s="271">
        <v>2258</v>
      </c>
      <c r="F786" s="271">
        <v>15889</v>
      </c>
      <c r="G786" s="271">
        <v>66767</v>
      </c>
      <c r="H786" s="271">
        <v>4859</v>
      </c>
      <c r="I786" s="271">
        <v>28363</v>
      </c>
      <c r="J786" s="271">
        <v>2573</v>
      </c>
      <c r="K786" s="271">
        <v>274</v>
      </c>
      <c r="L786" s="271">
        <v>2972</v>
      </c>
      <c r="M786" s="271">
        <v>11578</v>
      </c>
      <c r="N786" s="271">
        <v>7994</v>
      </c>
      <c r="O786" s="271">
        <v>3928</v>
      </c>
      <c r="P786" s="194">
        <v>1023082</v>
      </c>
    </row>
    <row r="787" spans="1:16" x14ac:dyDescent="0.15">
      <c r="A787" s="50" t="s">
        <v>298</v>
      </c>
      <c r="B787" s="194">
        <f t="shared" si="111"/>
        <v>4394</v>
      </c>
      <c r="C787" s="271">
        <v>51</v>
      </c>
      <c r="D787" s="271">
        <v>225</v>
      </c>
      <c r="E787" s="271">
        <v>20</v>
      </c>
      <c r="F787" s="271">
        <v>253</v>
      </c>
      <c r="G787" s="271">
        <v>1707</v>
      </c>
      <c r="H787" s="271">
        <v>58</v>
      </c>
      <c r="I787" s="271">
        <v>635</v>
      </c>
      <c r="J787" s="271">
        <v>184</v>
      </c>
      <c r="K787" s="271">
        <v>16</v>
      </c>
      <c r="L787" s="271">
        <v>117</v>
      </c>
      <c r="M787" s="271">
        <v>764</v>
      </c>
      <c r="N787" s="271">
        <v>322</v>
      </c>
      <c r="O787" s="271">
        <v>42</v>
      </c>
      <c r="P787" s="194">
        <v>36329</v>
      </c>
    </row>
    <row r="788" spans="1:16" x14ac:dyDescent="0.15">
      <c r="A788" s="50" t="s">
        <v>377</v>
      </c>
      <c r="B788" s="194">
        <f t="shared" si="111"/>
        <v>2011</v>
      </c>
      <c r="C788" s="271">
        <v>45</v>
      </c>
      <c r="D788" s="271">
        <v>11</v>
      </c>
      <c r="E788" s="271">
        <v>95</v>
      </c>
      <c r="F788" s="271">
        <v>75</v>
      </c>
      <c r="G788" s="271">
        <v>1156</v>
      </c>
      <c r="H788" s="271">
        <v>14</v>
      </c>
      <c r="I788" s="271">
        <v>251</v>
      </c>
      <c r="J788" s="271">
        <v>5</v>
      </c>
      <c r="K788" s="271">
        <v>0</v>
      </c>
      <c r="L788" s="271">
        <v>18</v>
      </c>
      <c r="M788" s="271">
        <v>214</v>
      </c>
      <c r="N788" s="271">
        <v>108</v>
      </c>
      <c r="O788" s="271">
        <v>19</v>
      </c>
      <c r="P788" s="194">
        <v>8681</v>
      </c>
    </row>
    <row r="789" spans="1:16" x14ac:dyDescent="0.15">
      <c r="A789" s="44" t="s">
        <v>697</v>
      </c>
      <c r="B789" s="194"/>
      <c r="C789" s="271"/>
      <c r="D789" s="271"/>
      <c r="E789" s="271"/>
      <c r="F789" s="271"/>
      <c r="G789" s="271"/>
      <c r="H789" s="271"/>
      <c r="I789" s="271"/>
      <c r="J789" s="271"/>
      <c r="K789" s="271"/>
      <c r="L789" s="271"/>
      <c r="M789" s="271"/>
      <c r="N789" s="271"/>
      <c r="O789" s="271"/>
      <c r="P789" s="194"/>
    </row>
    <row r="790" spans="1:16" x14ac:dyDescent="0.15">
      <c r="A790" s="43" t="s">
        <v>376</v>
      </c>
      <c r="B790" s="194">
        <f t="shared" ref="B790:B796" si="112">SUM(C790:O790)</f>
        <v>953</v>
      </c>
      <c r="C790" s="271">
        <v>34</v>
      </c>
      <c r="D790" s="271">
        <v>81</v>
      </c>
      <c r="E790" s="271">
        <v>67</v>
      </c>
      <c r="F790" s="271">
        <v>115</v>
      </c>
      <c r="G790" s="271">
        <v>161</v>
      </c>
      <c r="H790" s="271">
        <v>51</v>
      </c>
      <c r="I790" s="271">
        <v>137</v>
      </c>
      <c r="J790" s="271">
        <v>41</v>
      </c>
      <c r="K790" s="271">
        <v>19</v>
      </c>
      <c r="L790" s="271">
        <v>45</v>
      </c>
      <c r="M790" s="271">
        <v>83</v>
      </c>
      <c r="N790" s="271">
        <v>65</v>
      </c>
      <c r="O790" s="271">
        <v>54</v>
      </c>
      <c r="P790" s="194">
        <v>9145</v>
      </c>
    </row>
    <row r="791" spans="1:16" x14ac:dyDescent="0.15">
      <c r="A791" s="43" t="s">
        <v>236</v>
      </c>
      <c r="B791" s="194">
        <f t="shared" si="112"/>
        <v>1851</v>
      </c>
      <c r="C791" s="271">
        <v>45</v>
      </c>
      <c r="D791" s="271">
        <v>130</v>
      </c>
      <c r="E791" s="271">
        <v>96</v>
      </c>
      <c r="F791" s="271">
        <v>172</v>
      </c>
      <c r="G791" s="271">
        <v>463</v>
      </c>
      <c r="H791" s="271">
        <v>83</v>
      </c>
      <c r="I791" s="271">
        <v>324</v>
      </c>
      <c r="J791" s="271">
        <v>60</v>
      </c>
      <c r="K791" s="271">
        <v>24</v>
      </c>
      <c r="L791" s="271">
        <v>68</v>
      </c>
      <c r="M791" s="271">
        <v>200</v>
      </c>
      <c r="N791" s="271">
        <v>106</v>
      </c>
      <c r="O791" s="271">
        <v>80</v>
      </c>
      <c r="P791" s="194">
        <v>20107</v>
      </c>
    </row>
    <row r="792" spans="1:16" x14ac:dyDescent="0.15">
      <c r="A792" s="43" t="s">
        <v>237</v>
      </c>
      <c r="B792" s="194">
        <f t="shared" si="112"/>
        <v>103199</v>
      </c>
      <c r="C792" s="271">
        <v>2210</v>
      </c>
      <c r="D792" s="271">
        <v>5837</v>
      </c>
      <c r="E792" s="271">
        <v>4696</v>
      </c>
      <c r="F792" s="271">
        <v>10210</v>
      </c>
      <c r="G792" s="271">
        <v>30910</v>
      </c>
      <c r="H792" s="271">
        <v>3323</v>
      </c>
      <c r="I792" s="271">
        <v>17651</v>
      </c>
      <c r="J792" s="271">
        <v>2472</v>
      </c>
      <c r="K792" s="271">
        <v>810</v>
      </c>
      <c r="L792" s="271">
        <v>3259</v>
      </c>
      <c r="M792" s="271">
        <v>10690</v>
      </c>
      <c r="N792" s="271">
        <v>6858</v>
      </c>
      <c r="O792" s="271">
        <v>4273</v>
      </c>
      <c r="P792" s="194">
        <v>1269023</v>
      </c>
    </row>
    <row r="793" spans="1:16" x14ac:dyDescent="0.15">
      <c r="A793" s="50" t="s">
        <v>238</v>
      </c>
      <c r="B793" s="194">
        <f t="shared" si="112"/>
        <v>34108</v>
      </c>
      <c r="C793" s="271">
        <v>734</v>
      </c>
      <c r="D793" s="271">
        <v>1785</v>
      </c>
      <c r="E793" s="271">
        <v>1423</v>
      </c>
      <c r="F793" s="271">
        <v>3332</v>
      </c>
      <c r="G793" s="271">
        <v>10880</v>
      </c>
      <c r="H793" s="271">
        <v>1163</v>
      </c>
      <c r="I793" s="271">
        <v>5734</v>
      </c>
      <c r="J793" s="271">
        <v>820</v>
      </c>
      <c r="K793" s="271">
        <v>264</v>
      </c>
      <c r="L793" s="271">
        <v>1127</v>
      </c>
      <c r="M793" s="271">
        <v>3250</v>
      </c>
      <c r="N793" s="271">
        <v>2134</v>
      </c>
      <c r="O793" s="271">
        <v>1462</v>
      </c>
      <c r="P793" s="194">
        <v>435011</v>
      </c>
    </row>
    <row r="794" spans="1:16" x14ac:dyDescent="0.15">
      <c r="A794" s="50" t="s">
        <v>299</v>
      </c>
      <c r="B794" s="194">
        <f t="shared" si="112"/>
        <v>57205</v>
      </c>
      <c r="C794" s="271">
        <v>1169</v>
      </c>
      <c r="D794" s="271">
        <v>3311</v>
      </c>
      <c r="E794" s="271">
        <v>2585</v>
      </c>
      <c r="F794" s="271">
        <v>5914</v>
      </c>
      <c r="G794" s="271">
        <v>16616</v>
      </c>
      <c r="H794" s="271">
        <v>1773</v>
      </c>
      <c r="I794" s="271">
        <v>9918</v>
      </c>
      <c r="J794" s="271">
        <v>1340</v>
      </c>
      <c r="K794" s="271">
        <v>446</v>
      </c>
      <c r="L794" s="271">
        <v>1783</v>
      </c>
      <c r="M794" s="271">
        <v>5992</v>
      </c>
      <c r="N794" s="271">
        <v>4017</v>
      </c>
      <c r="O794" s="271">
        <v>2341</v>
      </c>
      <c r="P794" s="194">
        <v>711178</v>
      </c>
    </row>
    <row r="795" spans="1:16" x14ac:dyDescent="0.15">
      <c r="A795" s="50" t="s">
        <v>298</v>
      </c>
      <c r="B795" s="194">
        <f t="shared" si="112"/>
        <v>11886</v>
      </c>
      <c r="C795" s="271">
        <v>307</v>
      </c>
      <c r="D795" s="271">
        <v>741</v>
      </c>
      <c r="E795" s="271">
        <v>688</v>
      </c>
      <c r="F795" s="271">
        <v>964</v>
      </c>
      <c r="G795" s="271">
        <v>3414</v>
      </c>
      <c r="H795" s="271">
        <v>387</v>
      </c>
      <c r="I795" s="271">
        <v>1999</v>
      </c>
      <c r="J795" s="271">
        <v>312</v>
      </c>
      <c r="K795" s="271">
        <v>100</v>
      </c>
      <c r="L795" s="271">
        <v>349</v>
      </c>
      <c r="M795" s="271">
        <v>1448</v>
      </c>
      <c r="N795" s="271">
        <v>707</v>
      </c>
      <c r="O795" s="271">
        <v>470</v>
      </c>
      <c r="P795" s="194">
        <v>122834</v>
      </c>
    </row>
    <row r="796" spans="1:16" x14ac:dyDescent="0.15">
      <c r="A796" s="333" t="s">
        <v>377</v>
      </c>
      <c r="B796" s="195">
        <f t="shared" si="112"/>
        <v>981</v>
      </c>
      <c r="C796" s="280">
        <v>21</v>
      </c>
      <c r="D796" s="280">
        <v>47</v>
      </c>
      <c r="E796" s="280">
        <v>54</v>
      </c>
      <c r="F796" s="280">
        <v>100</v>
      </c>
      <c r="G796" s="280">
        <v>395</v>
      </c>
      <c r="H796" s="280">
        <v>11</v>
      </c>
      <c r="I796" s="280">
        <v>130</v>
      </c>
      <c r="J796" s="280">
        <v>29</v>
      </c>
      <c r="K796" s="280">
        <v>1</v>
      </c>
      <c r="L796" s="280">
        <v>20</v>
      </c>
      <c r="M796" s="280">
        <v>69</v>
      </c>
      <c r="N796" s="280">
        <v>55</v>
      </c>
      <c r="O796" s="280">
        <v>49</v>
      </c>
      <c r="P796" s="195">
        <v>9250</v>
      </c>
    </row>
    <row r="797" spans="1:16" x14ac:dyDescent="0.15">
      <c r="A797" s="34" t="s">
        <v>378</v>
      </c>
      <c r="B797" s="149"/>
      <c r="C797" s="149"/>
      <c r="D797" s="149"/>
      <c r="E797" s="149"/>
      <c r="F797" s="149"/>
      <c r="G797" s="149"/>
      <c r="H797" s="149"/>
      <c r="I797" s="149"/>
      <c r="J797" s="149"/>
      <c r="K797" s="149"/>
      <c r="L797" s="149"/>
      <c r="M797" s="149"/>
      <c r="N797" s="149"/>
      <c r="O797" s="149"/>
      <c r="P797" s="149"/>
    </row>
    <row r="798" spans="1:16" ht="213.75" x14ac:dyDescent="0.15">
      <c r="A798" s="42" t="s">
        <v>677</v>
      </c>
      <c r="B798" s="4"/>
      <c r="C798" s="4"/>
      <c r="D798" s="4"/>
      <c r="E798" s="4"/>
      <c r="F798" s="4"/>
      <c r="G798" s="4"/>
      <c r="H798" s="4"/>
      <c r="I798" s="4"/>
      <c r="J798" s="4"/>
      <c r="K798" s="4"/>
      <c r="L798" s="4"/>
      <c r="M798" s="4"/>
      <c r="N798" s="4"/>
      <c r="O798" s="4"/>
      <c r="P798" s="4"/>
    </row>
    <row r="799" spans="1:16" x14ac:dyDescent="0.2">
      <c r="A799" s="172"/>
    </row>
    <row r="800" spans="1:16" ht="15.75" x14ac:dyDescent="0.2">
      <c r="A800" s="24" t="s">
        <v>678</v>
      </c>
    </row>
    <row r="801" spans="1:16" ht="22.5" x14ac:dyDescent="0.2">
      <c r="A801" s="334" t="s">
        <v>709</v>
      </c>
    </row>
    <row r="802" spans="1:16" ht="24.75" x14ac:dyDescent="0.15">
      <c r="A802" s="199"/>
      <c r="B802" s="193" t="s">
        <v>578</v>
      </c>
      <c r="C802" s="200" t="s">
        <v>579</v>
      </c>
      <c r="D802" s="200" t="s">
        <v>580</v>
      </c>
      <c r="E802" s="200" t="s">
        <v>581</v>
      </c>
      <c r="F802" s="200" t="s">
        <v>582</v>
      </c>
      <c r="G802" s="200" t="s">
        <v>583</v>
      </c>
      <c r="H802" s="200" t="s">
        <v>584</v>
      </c>
      <c r="I802" s="200" t="s">
        <v>585</v>
      </c>
      <c r="J802" s="200" t="s">
        <v>586</v>
      </c>
      <c r="K802" s="200" t="s">
        <v>587</v>
      </c>
      <c r="L802" s="200" t="s">
        <v>588</v>
      </c>
      <c r="M802" s="200" t="s">
        <v>589</v>
      </c>
      <c r="N802" s="200" t="s">
        <v>590</v>
      </c>
      <c r="O802" s="200" t="s">
        <v>591</v>
      </c>
      <c r="P802" s="193" t="s">
        <v>592</v>
      </c>
    </row>
    <row r="803" spans="1:16" x14ac:dyDescent="0.15">
      <c r="A803" s="44" t="s">
        <v>185</v>
      </c>
      <c r="B803" s="211"/>
      <c r="C803" s="288"/>
      <c r="D803" s="288"/>
      <c r="E803" s="288"/>
      <c r="F803" s="288"/>
      <c r="G803" s="288"/>
      <c r="H803" s="288"/>
      <c r="I803" s="288"/>
      <c r="J803" s="288"/>
      <c r="K803" s="288"/>
      <c r="L803" s="288"/>
      <c r="M803" s="288"/>
      <c r="N803" s="288"/>
      <c r="O803" s="288"/>
      <c r="P803" s="211"/>
    </row>
    <row r="804" spans="1:16" x14ac:dyDescent="0.15">
      <c r="A804" s="83" t="s">
        <v>184</v>
      </c>
      <c r="B804" s="194">
        <f t="shared" ref="B804:B834" si="113">SUM(C804:O804)</f>
        <v>3216</v>
      </c>
      <c r="C804" s="271">
        <v>220</v>
      </c>
      <c r="D804" s="271">
        <v>216</v>
      </c>
      <c r="E804" s="271">
        <v>163</v>
      </c>
      <c r="F804" s="271">
        <v>260</v>
      </c>
      <c r="G804" s="271">
        <v>419</v>
      </c>
      <c r="H804" s="271">
        <v>84</v>
      </c>
      <c r="I804" s="271">
        <v>383</v>
      </c>
      <c r="J804" s="271">
        <v>80</v>
      </c>
      <c r="K804" s="271">
        <v>191</v>
      </c>
      <c r="L804" s="271">
        <v>524</v>
      </c>
      <c r="M804" s="271">
        <v>422</v>
      </c>
      <c r="N804" s="271">
        <v>180</v>
      </c>
      <c r="O804" s="271">
        <v>74</v>
      </c>
      <c r="P804" s="194">
        <v>22470</v>
      </c>
    </row>
    <row r="805" spans="1:16" x14ac:dyDescent="0.15">
      <c r="A805" s="84" t="s">
        <v>186</v>
      </c>
      <c r="B805" s="194">
        <f t="shared" si="113"/>
        <v>2356</v>
      </c>
      <c r="C805" s="271">
        <v>159</v>
      </c>
      <c r="D805" s="271">
        <v>165</v>
      </c>
      <c r="E805" s="271">
        <v>116</v>
      </c>
      <c r="F805" s="271">
        <v>195</v>
      </c>
      <c r="G805" s="271">
        <v>233</v>
      </c>
      <c r="H805" s="271">
        <v>54</v>
      </c>
      <c r="I805" s="271">
        <v>278</v>
      </c>
      <c r="J805" s="271">
        <v>59</v>
      </c>
      <c r="K805" s="271">
        <v>164</v>
      </c>
      <c r="L805" s="271">
        <v>402</v>
      </c>
      <c r="M805" s="271">
        <v>350</v>
      </c>
      <c r="N805" s="271">
        <v>129</v>
      </c>
      <c r="O805" s="271">
        <v>52</v>
      </c>
      <c r="P805" s="194">
        <v>15751</v>
      </c>
    </row>
    <row r="806" spans="1:16" x14ac:dyDescent="0.15">
      <c r="A806" s="83" t="s">
        <v>239</v>
      </c>
      <c r="B806" s="194">
        <f t="shared" si="113"/>
        <v>84866</v>
      </c>
      <c r="C806" s="271">
        <v>5125</v>
      </c>
      <c r="D806" s="271">
        <v>5526</v>
      </c>
      <c r="E806" s="271">
        <v>4833</v>
      </c>
      <c r="F806" s="271">
        <v>6502</v>
      </c>
      <c r="G806" s="271">
        <v>8996</v>
      </c>
      <c r="H806" s="271">
        <v>1912</v>
      </c>
      <c r="I806" s="271">
        <v>11390</v>
      </c>
      <c r="J806" s="271">
        <v>1989</v>
      </c>
      <c r="K806" s="271">
        <v>5055</v>
      </c>
      <c r="L806" s="271">
        <v>14135</v>
      </c>
      <c r="M806" s="271">
        <v>12467</v>
      </c>
      <c r="N806" s="271">
        <v>4727</v>
      </c>
      <c r="O806" s="271">
        <v>2209</v>
      </c>
      <c r="P806" s="194">
        <v>623395</v>
      </c>
    </row>
    <row r="807" spans="1:16" x14ac:dyDescent="0.15">
      <c r="A807" s="84" t="s">
        <v>49</v>
      </c>
      <c r="B807" s="194">
        <f t="shared" si="113"/>
        <v>1776</v>
      </c>
      <c r="C807" s="271">
        <v>160</v>
      </c>
      <c r="D807" s="271">
        <v>107</v>
      </c>
      <c r="E807" s="271">
        <v>38</v>
      </c>
      <c r="F807" s="271">
        <v>92</v>
      </c>
      <c r="G807" s="271">
        <v>354</v>
      </c>
      <c r="H807" s="271">
        <v>33</v>
      </c>
      <c r="I807" s="271">
        <v>201</v>
      </c>
      <c r="J807" s="271">
        <v>35</v>
      </c>
      <c r="K807" s="271">
        <v>75</v>
      </c>
      <c r="L807" s="271">
        <v>282</v>
      </c>
      <c r="M807" s="271">
        <v>132</v>
      </c>
      <c r="N807" s="271">
        <v>257</v>
      </c>
      <c r="O807" s="271">
        <v>10</v>
      </c>
      <c r="P807" s="194">
        <v>17337</v>
      </c>
    </row>
    <row r="808" spans="1:16" x14ac:dyDescent="0.15">
      <c r="A808" s="84" t="s">
        <v>379</v>
      </c>
      <c r="B808" s="194">
        <f t="shared" si="113"/>
        <v>55267</v>
      </c>
      <c r="C808" s="271">
        <v>3813</v>
      </c>
      <c r="D808" s="271">
        <v>3491</v>
      </c>
      <c r="E808" s="271">
        <v>3167</v>
      </c>
      <c r="F808" s="271">
        <v>3572</v>
      </c>
      <c r="G808" s="271">
        <v>6162</v>
      </c>
      <c r="H808" s="271">
        <v>1330</v>
      </c>
      <c r="I808" s="271">
        <v>7096</v>
      </c>
      <c r="J808" s="271">
        <v>1349</v>
      </c>
      <c r="K808" s="271">
        <v>3515</v>
      </c>
      <c r="L808" s="271">
        <v>9393</v>
      </c>
      <c r="M808" s="271">
        <v>7695</v>
      </c>
      <c r="N808" s="271">
        <v>3252</v>
      </c>
      <c r="O808" s="271">
        <v>1432</v>
      </c>
      <c r="P808" s="194">
        <v>411672</v>
      </c>
    </row>
    <row r="809" spans="1:16" x14ac:dyDescent="0.15">
      <c r="A809" s="84" t="s">
        <v>380</v>
      </c>
      <c r="B809" s="194">
        <f t="shared" si="113"/>
        <v>27823</v>
      </c>
      <c r="C809" s="271">
        <v>1152</v>
      </c>
      <c r="D809" s="271">
        <v>1928</v>
      </c>
      <c r="E809" s="271">
        <v>1628</v>
      </c>
      <c r="F809" s="271">
        <v>2838</v>
      </c>
      <c r="G809" s="271">
        <v>2480</v>
      </c>
      <c r="H809" s="271">
        <v>549</v>
      </c>
      <c r="I809" s="271">
        <v>4093</v>
      </c>
      <c r="J809" s="271">
        <v>605</v>
      </c>
      <c r="K809" s="271">
        <v>1465</v>
      </c>
      <c r="L809" s="271">
        <v>4460</v>
      </c>
      <c r="M809" s="271">
        <v>4640</v>
      </c>
      <c r="N809" s="271">
        <v>1218</v>
      </c>
      <c r="O809" s="271">
        <v>767</v>
      </c>
      <c r="P809" s="194">
        <v>194386</v>
      </c>
    </row>
    <row r="810" spans="1:16" x14ac:dyDescent="0.15">
      <c r="A810" s="50" t="s">
        <v>377</v>
      </c>
      <c r="B810" s="194">
        <f t="shared" si="113"/>
        <v>500</v>
      </c>
      <c r="C810" s="271">
        <v>30</v>
      </c>
      <c r="D810" s="271">
        <v>5</v>
      </c>
      <c r="E810" s="271">
        <v>2</v>
      </c>
      <c r="F810" s="271">
        <v>21</v>
      </c>
      <c r="G810" s="271">
        <v>244</v>
      </c>
      <c r="H810" s="271">
        <v>48</v>
      </c>
      <c r="I810" s="271">
        <v>66</v>
      </c>
      <c r="J810" s="271">
        <v>6</v>
      </c>
      <c r="K810" s="271">
        <v>5</v>
      </c>
      <c r="L810" s="271">
        <v>16</v>
      </c>
      <c r="M810" s="271">
        <v>44</v>
      </c>
      <c r="N810" s="271">
        <v>13</v>
      </c>
      <c r="O810" s="271">
        <v>0</v>
      </c>
      <c r="P810" s="194">
        <v>3912</v>
      </c>
    </row>
    <row r="811" spans="1:16" x14ac:dyDescent="0.15">
      <c r="A811" s="83" t="s">
        <v>240</v>
      </c>
      <c r="B811" s="194">
        <f t="shared" si="113"/>
        <v>20987</v>
      </c>
      <c r="C811" s="271">
        <v>1305</v>
      </c>
      <c r="D811" s="271">
        <v>1543</v>
      </c>
      <c r="E811" s="271">
        <v>1147</v>
      </c>
      <c r="F811" s="271">
        <v>1743</v>
      </c>
      <c r="G811" s="271">
        <v>2264</v>
      </c>
      <c r="H811" s="271">
        <v>531</v>
      </c>
      <c r="I811" s="271">
        <v>2511</v>
      </c>
      <c r="J811" s="271">
        <v>549</v>
      </c>
      <c r="K811" s="271">
        <v>1513</v>
      </c>
      <c r="L811" s="271">
        <v>3287</v>
      </c>
      <c r="M811" s="271">
        <v>2845</v>
      </c>
      <c r="N811" s="271">
        <v>1211</v>
      </c>
      <c r="O811" s="271">
        <v>538</v>
      </c>
      <c r="P811" s="194">
        <v>142847</v>
      </c>
    </row>
    <row r="812" spans="1:16" x14ac:dyDescent="0.15">
      <c r="A812" s="83" t="s">
        <v>241</v>
      </c>
      <c r="B812" s="194">
        <f t="shared" si="113"/>
        <v>642324</v>
      </c>
      <c r="C812" s="271">
        <v>34903</v>
      </c>
      <c r="D812" s="271">
        <v>50182</v>
      </c>
      <c r="E812" s="271">
        <v>42970</v>
      </c>
      <c r="F812" s="271">
        <v>49465</v>
      </c>
      <c r="G812" s="271">
        <v>53693</v>
      </c>
      <c r="H812" s="271">
        <v>15609</v>
      </c>
      <c r="I812" s="271">
        <v>88479</v>
      </c>
      <c r="J812" s="271">
        <v>15698</v>
      </c>
      <c r="K812" s="271">
        <v>45741</v>
      </c>
      <c r="L812" s="271">
        <v>97647</v>
      </c>
      <c r="M812" s="271">
        <v>92784</v>
      </c>
      <c r="N812" s="271">
        <v>37152</v>
      </c>
      <c r="O812" s="271">
        <v>18001</v>
      </c>
      <c r="P812" s="194">
        <v>4658452</v>
      </c>
    </row>
    <row r="813" spans="1:16" x14ac:dyDescent="0.15">
      <c r="A813" s="44" t="s">
        <v>213</v>
      </c>
      <c r="B813" s="194"/>
      <c r="C813" s="271"/>
      <c r="D813" s="271"/>
      <c r="E813" s="271"/>
      <c r="F813" s="271"/>
      <c r="G813" s="271"/>
      <c r="H813" s="271"/>
      <c r="I813" s="271"/>
      <c r="J813" s="271"/>
      <c r="K813" s="271"/>
      <c r="L813" s="271"/>
      <c r="M813" s="271"/>
      <c r="N813" s="271"/>
      <c r="O813" s="271"/>
      <c r="P813" s="194"/>
    </row>
    <row r="814" spans="1:16" x14ac:dyDescent="0.15">
      <c r="A814" s="83" t="s">
        <v>184</v>
      </c>
      <c r="B814" s="194">
        <f t="shared" ref="B814" si="114">SUM(C814:O814)</f>
        <v>2008</v>
      </c>
      <c r="C814" s="271">
        <v>131</v>
      </c>
      <c r="D814" s="271">
        <v>146</v>
      </c>
      <c r="E814" s="271">
        <v>89</v>
      </c>
      <c r="F814" s="271">
        <v>152</v>
      </c>
      <c r="G814" s="271">
        <v>201</v>
      </c>
      <c r="H814" s="271">
        <v>46</v>
      </c>
      <c r="I814" s="271">
        <v>228</v>
      </c>
      <c r="J814" s="271">
        <v>52</v>
      </c>
      <c r="K814" s="271">
        <v>149</v>
      </c>
      <c r="L814" s="271">
        <v>361</v>
      </c>
      <c r="M814" s="271">
        <v>315</v>
      </c>
      <c r="N814" s="271">
        <v>100</v>
      </c>
      <c r="O814" s="271">
        <v>38</v>
      </c>
      <c r="P814" s="194">
        <v>12588</v>
      </c>
    </row>
    <row r="815" spans="1:16" x14ac:dyDescent="0.15">
      <c r="A815" s="83" t="s">
        <v>239</v>
      </c>
      <c r="B815" s="194">
        <f t="shared" si="113"/>
        <v>63265</v>
      </c>
      <c r="C815" s="271">
        <v>3746</v>
      </c>
      <c r="D815" s="271">
        <v>4320</v>
      </c>
      <c r="E815" s="271">
        <v>3528</v>
      </c>
      <c r="F815" s="271">
        <v>4486</v>
      </c>
      <c r="G815" s="271">
        <v>5385</v>
      </c>
      <c r="H815" s="271">
        <v>1393</v>
      </c>
      <c r="I815" s="271">
        <v>8270</v>
      </c>
      <c r="J815" s="271">
        <v>1606</v>
      </c>
      <c r="K815" s="271">
        <v>4242</v>
      </c>
      <c r="L815" s="271">
        <v>11099</v>
      </c>
      <c r="M815" s="271">
        <v>10302</v>
      </c>
      <c r="N815" s="271">
        <v>3288</v>
      </c>
      <c r="O815" s="271">
        <v>1600</v>
      </c>
      <c r="P815" s="194">
        <v>442251</v>
      </c>
    </row>
    <row r="816" spans="1:16" x14ac:dyDescent="0.15">
      <c r="A816" s="83" t="s">
        <v>240</v>
      </c>
      <c r="B816" s="194">
        <f t="shared" si="113"/>
        <v>16449</v>
      </c>
      <c r="C816" s="271">
        <v>984</v>
      </c>
      <c r="D816" s="271">
        <v>1294</v>
      </c>
      <c r="E816" s="271">
        <v>859</v>
      </c>
      <c r="F816" s="271">
        <v>1323</v>
      </c>
      <c r="G816" s="271">
        <v>1569</v>
      </c>
      <c r="H816" s="271">
        <v>404</v>
      </c>
      <c r="I816" s="271">
        <v>1868</v>
      </c>
      <c r="J816" s="271">
        <v>443</v>
      </c>
      <c r="K816" s="271">
        <v>1301</v>
      </c>
      <c r="L816" s="271">
        <v>2676</v>
      </c>
      <c r="M816" s="271">
        <v>2424</v>
      </c>
      <c r="N816" s="271">
        <v>907</v>
      </c>
      <c r="O816" s="271">
        <v>397</v>
      </c>
      <c r="P816" s="194">
        <v>105354</v>
      </c>
    </row>
    <row r="817" spans="1:16" x14ac:dyDescent="0.15">
      <c r="A817" s="83" t="s">
        <v>241</v>
      </c>
      <c r="B817" s="194">
        <f t="shared" si="113"/>
        <v>556487</v>
      </c>
      <c r="C817" s="271">
        <v>29780</v>
      </c>
      <c r="D817" s="271">
        <v>45763</v>
      </c>
      <c r="E817" s="271">
        <v>37300</v>
      </c>
      <c r="F817" s="271">
        <v>41138</v>
      </c>
      <c r="G817" s="271">
        <v>41923</v>
      </c>
      <c r="H817" s="271">
        <v>13936</v>
      </c>
      <c r="I817" s="271">
        <v>74516</v>
      </c>
      <c r="J817" s="271">
        <v>14264</v>
      </c>
      <c r="K817" s="271">
        <v>40949</v>
      </c>
      <c r="L817" s="271">
        <v>86023</v>
      </c>
      <c r="M817" s="271">
        <v>84023</v>
      </c>
      <c r="N817" s="271">
        <v>31309</v>
      </c>
      <c r="O817" s="271">
        <v>15563</v>
      </c>
      <c r="P817" s="194">
        <v>3927750</v>
      </c>
    </row>
    <row r="818" spans="1:16" x14ac:dyDescent="0.15">
      <c r="A818" s="44" t="s">
        <v>242</v>
      </c>
      <c r="B818" s="194"/>
      <c r="C818" s="271"/>
      <c r="D818" s="271"/>
      <c r="E818" s="271"/>
      <c r="F818" s="271"/>
      <c r="G818" s="271"/>
      <c r="H818" s="271"/>
      <c r="I818" s="271"/>
      <c r="J818" s="271"/>
      <c r="K818" s="271"/>
      <c r="L818" s="271"/>
      <c r="M818" s="271"/>
      <c r="N818" s="271"/>
      <c r="O818" s="271"/>
      <c r="P818" s="194"/>
    </row>
    <row r="819" spans="1:16" x14ac:dyDescent="0.15">
      <c r="A819" s="83" t="s">
        <v>184</v>
      </c>
      <c r="B819" s="194">
        <f t="shared" ref="B819:B822" si="115">SUM(C819:O819)</f>
        <v>275</v>
      </c>
      <c r="C819" s="271">
        <v>28</v>
      </c>
      <c r="D819" s="271">
        <v>22</v>
      </c>
      <c r="E819" s="271">
        <v>6</v>
      </c>
      <c r="F819" s="271">
        <v>14</v>
      </c>
      <c r="G819" s="271">
        <v>51</v>
      </c>
      <c r="H819" s="271">
        <v>3</v>
      </c>
      <c r="I819" s="271">
        <v>27</v>
      </c>
      <c r="J819" s="271">
        <v>9</v>
      </c>
      <c r="K819" s="271">
        <v>14</v>
      </c>
      <c r="L819" s="271">
        <v>60</v>
      </c>
      <c r="M819" s="271">
        <v>14</v>
      </c>
      <c r="N819" s="271">
        <v>25</v>
      </c>
      <c r="O819" s="271">
        <v>2</v>
      </c>
      <c r="P819" s="194">
        <v>1680</v>
      </c>
    </row>
    <row r="820" spans="1:16" x14ac:dyDescent="0.15">
      <c r="A820" s="83" t="s">
        <v>239</v>
      </c>
      <c r="B820" s="194">
        <f t="shared" si="115"/>
        <v>4344</v>
      </c>
      <c r="C820" s="271">
        <v>316</v>
      </c>
      <c r="D820" s="271">
        <v>302</v>
      </c>
      <c r="E820" s="271">
        <v>107</v>
      </c>
      <c r="F820" s="271">
        <v>270</v>
      </c>
      <c r="G820" s="271">
        <v>544</v>
      </c>
      <c r="H820" s="271">
        <v>63</v>
      </c>
      <c r="I820" s="271">
        <v>404</v>
      </c>
      <c r="J820" s="271">
        <v>115</v>
      </c>
      <c r="K820" s="271">
        <v>285</v>
      </c>
      <c r="L820" s="271">
        <v>1287</v>
      </c>
      <c r="M820" s="271">
        <v>234</v>
      </c>
      <c r="N820" s="271">
        <v>386</v>
      </c>
      <c r="O820" s="271">
        <v>31</v>
      </c>
      <c r="P820" s="194">
        <v>31606</v>
      </c>
    </row>
    <row r="821" spans="1:16" x14ac:dyDescent="0.15">
      <c r="A821" s="83" t="s">
        <v>240</v>
      </c>
      <c r="B821" s="194">
        <f t="shared" si="115"/>
        <v>851</v>
      </c>
      <c r="C821" s="271">
        <v>78</v>
      </c>
      <c r="D821" s="271">
        <v>73</v>
      </c>
      <c r="E821" s="271">
        <v>22</v>
      </c>
      <c r="F821" s="271">
        <v>41</v>
      </c>
      <c r="G821" s="271">
        <v>153</v>
      </c>
      <c r="H821" s="271">
        <v>9</v>
      </c>
      <c r="I821" s="271">
        <v>84</v>
      </c>
      <c r="J821" s="271">
        <v>28</v>
      </c>
      <c r="K821" s="271">
        <v>47</v>
      </c>
      <c r="L821" s="271">
        <v>195</v>
      </c>
      <c r="M821" s="271">
        <v>41</v>
      </c>
      <c r="N821" s="271">
        <v>74</v>
      </c>
      <c r="O821" s="271">
        <v>6</v>
      </c>
      <c r="P821" s="194">
        <v>4955</v>
      </c>
    </row>
    <row r="822" spans="1:16" x14ac:dyDescent="0.15">
      <c r="A822" s="83" t="s">
        <v>241</v>
      </c>
      <c r="B822" s="194">
        <f t="shared" si="115"/>
        <v>13603</v>
      </c>
      <c r="C822" s="271">
        <v>884</v>
      </c>
      <c r="D822" s="271">
        <v>995</v>
      </c>
      <c r="E822" s="271">
        <v>380</v>
      </c>
      <c r="F822" s="271">
        <v>830</v>
      </c>
      <c r="G822" s="271">
        <v>1678</v>
      </c>
      <c r="H822" s="271">
        <v>160</v>
      </c>
      <c r="I822" s="271">
        <v>1224</v>
      </c>
      <c r="J822" s="271">
        <v>367</v>
      </c>
      <c r="K822" s="271">
        <v>942</v>
      </c>
      <c r="L822" s="271">
        <v>4250</v>
      </c>
      <c r="M822" s="271">
        <v>692</v>
      </c>
      <c r="N822" s="271">
        <v>1108</v>
      </c>
      <c r="O822" s="271">
        <v>93</v>
      </c>
      <c r="P822" s="194">
        <v>90707</v>
      </c>
    </row>
    <row r="823" spans="1:16" ht="33.75" x14ac:dyDescent="0.15">
      <c r="A823" s="44" t="s">
        <v>442</v>
      </c>
      <c r="B823" s="194"/>
      <c r="C823" s="271"/>
      <c r="D823" s="271"/>
      <c r="E823" s="271"/>
      <c r="F823" s="271"/>
      <c r="G823" s="271"/>
      <c r="H823" s="271"/>
      <c r="I823" s="271"/>
      <c r="J823" s="271"/>
      <c r="K823" s="271"/>
      <c r="L823" s="271"/>
      <c r="M823" s="271"/>
      <c r="N823" s="271"/>
      <c r="O823" s="271"/>
      <c r="P823" s="194"/>
    </row>
    <row r="824" spans="1:16" x14ac:dyDescent="0.15">
      <c r="A824" s="83" t="s">
        <v>184</v>
      </c>
      <c r="B824" s="194">
        <f t="shared" si="113"/>
        <v>237</v>
      </c>
      <c r="C824" s="271">
        <v>16</v>
      </c>
      <c r="D824" s="271">
        <v>9</v>
      </c>
      <c r="E824" s="271">
        <v>28</v>
      </c>
      <c r="F824" s="271">
        <v>26</v>
      </c>
      <c r="G824" s="271">
        <v>21</v>
      </c>
      <c r="H824" s="271">
        <v>6</v>
      </c>
      <c r="I824" s="271">
        <v>45</v>
      </c>
      <c r="J824" s="271">
        <v>4</v>
      </c>
      <c r="K824" s="271">
        <v>11</v>
      </c>
      <c r="L824" s="271">
        <v>25</v>
      </c>
      <c r="M824" s="271">
        <v>23</v>
      </c>
      <c r="N824" s="271">
        <v>15</v>
      </c>
      <c r="O824" s="271">
        <v>8</v>
      </c>
      <c r="P824" s="194">
        <v>1704</v>
      </c>
    </row>
    <row r="825" spans="1:16" x14ac:dyDescent="0.15">
      <c r="A825" s="84" t="s">
        <v>186</v>
      </c>
      <c r="B825" s="194">
        <f t="shared" si="113"/>
        <v>180</v>
      </c>
      <c r="C825" s="271">
        <v>9</v>
      </c>
      <c r="D825" s="271">
        <v>7</v>
      </c>
      <c r="E825" s="271">
        <v>18</v>
      </c>
      <c r="F825" s="271">
        <v>25</v>
      </c>
      <c r="G825" s="271">
        <v>10</v>
      </c>
      <c r="H825" s="271">
        <v>5</v>
      </c>
      <c r="I825" s="271">
        <v>31</v>
      </c>
      <c r="J825" s="271">
        <v>3</v>
      </c>
      <c r="K825" s="271">
        <v>11</v>
      </c>
      <c r="L825" s="271">
        <v>17</v>
      </c>
      <c r="M825" s="271">
        <v>23</v>
      </c>
      <c r="N825" s="271">
        <v>14</v>
      </c>
      <c r="O825" s="271">
        <v>7</v>
      </c>
      <c r="P825" s="194">
        <v>1145</v>
      </c>
    </row>
    <row r="826" spans="1:16" x14ac:dyDescent="0.15">
      <c r="A826" s="83" t="s">
        <v>239</v>
      </c>
      <c r="B826" s="194">
        <f t="shared" si="113"/>
        <v>6154</v>
      </c>
      <c r="C826" s="271">
        <v>339</v>
      </c>
      <c r="D826" s="271">
        <v>165</v>
      </c>
      <c r="E826" s="271">
        <v>610</v>
      </c>
      <c r="F826" s="271">
        <v>655</v>
      </c>
      <c r="G826" s="271">
        <v>702</v>
      </c>
      <c r="H826" s="271">
        <v>92</v>
      </c>
      <c r="I826" s="271">
        <v>1568</v>
      </c>
      <c r="J826" s="271">
        <v>56</v>
      </c>
      <c r="K826" s="271">
        <v>275</v>
      </c>
      <c r="L826" s="271">
        <v>514</v>
      </c>
      <c r="M826" s="271">
        <v>572</v>
      </c>
      <c r="N826" s="271">
        <v>444</v>
      </c>
      <c r="O826" s="271">
        <v>162</v>
      </c>
      <c r="P826" s="194">
        <v>46770</v>
      </c>
    </row>
    <row r="827" spans="1:16" x14ac:dyDescent="0.15">
      <c r="A827" s="83" t="s">
        <v>240</v>
      </c>
      <c r="B827" s="194">
        <f t="shared" si="113"/>
        <v>1476</v>
      </c>
      <c r="C827" s="271">
        <v>79</v>
      </c>
      <c r="D827" s="271">
        <v>50</v>
      </c>
      <c r="E827" s="271">
        <v>146</v>
      </c>
      <c r="F827" s="271">
        <v>164</v>
      </c>
      <c r="G827" s="271">
        <v>121</v>
      </c>
      <c r="H827" s="271">
        <v>32</v>
      </c>
      <c r="I827" s="271">
        <v>300</v>
      </c>
      <c r="J827" s="271">
        <v>28</v>
      </c>
      <c r="K827" s="271">
        <v>111</v>
      </c>
      <c r="L827" s="271">
        <v>139</v>
      </c>
      <c r="M827" s="271">
        <v>167</v>
      </c>
      <c r="N827" s="271">
        <v>88</v>
      </c>
      <c r="O827" s="271">
        <v>51</v>
      </c>
      <c r="P827" s="194">
        <v>10801</v>
      </c>
    </row>
    <row r="828" spans="1:16" x14ac:dyDescent="0.15">
      <c r="A828" s="83" t="s">
        <v>241</v>
      </c>
      <c r="B828" s="194">
        <f t="shared" si="113"/>
        <v>36210</v>
      </c>
      <c r="C828" s="271">
        <v>1562</v>
      </c>
      <c r="D828" s="271">
        <v>931</v>
      </c>
      <c r="E828" s="271">
        <v>3455</v>
      </c>
      <c r="F828" s="271">
        <v>3930</v>
      </c>
      <c r="G828" s="271">
        <v>3211</v>
      </c>
      <c r="H828" s="271">
        <v>376</v>
      </c>
      <c r="I828" s="271">
        <v>9172</v>
      </c>
      <c r="J828" s="271">
        <v>345</v>
      </c>
      <c r="K828" s="271">
        <v>3037</v>
      </c>
      <c r="L828" s="271">
        <v>2858</v>
      </c>
      <c r="M828" s="271">
        <v>3874</v>
      </c>
      <c r="N828" s="271">
        <v>2497</v>
      </c>
      <c r="O828" s="271">
        <v>962</v>
      </c>
      <c r="P828" s="194">
        <v>292168</v>
      </c>
    </row>
    <row r="829" spans="1:16" x14ac:dyDescent="0.15">
      <c r="A829" s="44" t="s">
        <v>350</v>
      </c>
      <c r="B829" s="194"/>
      <c r="C829" s="271"/>
      <c r="D829" s="271"/>
      <c r="E829" s="271"/>
      <c r="F829" s="271"/>
      <c r="G829" s="271"/>
      <c r="H829" s="271"/>
      <c r="I829" s="271"/>
      <c r="J829" s="271"/>
      <c r="K829" s="271"/>
      <c r="L829" s="271"/>
      <c r="M829" s="271"/>
      <c r="N829" s="271"/>
      <c r="O829" s="271"/>
      <c r="P829" s="194"/>
    </row>
    <row r="830" spans="1:16" x14ac:dyDescent="0.15">
      <c r="A830" s="82" t="s">
        <v>184</v>
      </c>
      <c r="B830" s="194">
        <f t="shared" si="113"/>
        <v>696</v>
      </c>
      <c r="C830" s="271">
        <v>45</v>
      </c>
      <c r="D830" s="271">
        <v>39</v>
      </c>
      <c r="E830" s="271">
        <v>40</v>
      </c>
      <c r="F830" s="271">
        <v>68</v>
      </c>
      <c r="G830" s="271">
        <v>146</v>
      </c>
      <c r="H830" s="271">
        <v>29</v>
      </c>
      <c r="I830" s="271">
        <v>83</v>
      </c>
      <c r="J830" s="271">
        <v>15</v>
      </c>
      <c r="K830" s="271">
        <v>17</v>
      </c>
      <c r="L830" s="271">
        <v>78</v>
      </c>
      <c r="M830" s="271">
        <v>70</v>
      </c>
      <c r="N830" s="271">
        <v>40</v>
      </c>
      <c r="O830" s="271">
        <v>26</v>
      </c>
      <c r="P830" s="194">
        <v>6498</v>
      </c>
    </row>
    <row r="831" spans="1:16" x14ac:dyDescent="0.15">
      <c r="A831" s="84" t="s">
        <v>186</v>
      </c>
      <c r="B831" s="194">
        <f t="shared" si="113"/>
        <v>168</v>
      </c>
      <c r="C831" s="271">
        <v>19</v>
      </c>
      <c r="D831" s="271">
        <v>12</v>
      </c>
      <c r="E831" s="271">
        <v>9</v>
      </c>
      <c r="F831" s="271">
        <v>18</v>
      </c>
      <c r="G831" s="271">
        <v>22</v>
      </c>
      <c r="H831" s="271">
        <v>3</v>
      </c>
      <c r="I831" s="271">
        <v>19</v>
      </c>
      <c r="J831" s="271">
        <v>4</v>
      </c>
      <c r="K831" s="271">
        <v>4</v>
      </c>
      <c r="L831" s="271">
        <v>24</v>
      </c>
      <c r="M831" s="271">
        <v>12</v>
      </c>
      <c r="N831" s="271">
        <v>15</v>
      </c>
      <c r="O831" s="271">
        <v>7</v>
      </c>
      <c r="P831" s="194">
        <v>2018</v>
      </c>
    </row>
    <row r="832" spans="1:16" x14ac:dyDescent="0.15">
      <c r="A832" s="83" t="s">
        <v>239</v>
      </c>
      <c r="B832" s="194">
        <f t="shared" si="113"/>
        <v>11103</v>
      </c>
      <c r="C832" s="271">
        <v>724</v>
      </c>
      <c r="D832" s="271">
        <v>739</v>
      </c>
      <c r="E832" s="271">
        <v>588</v>
      </c>
      <c r="F832" s="271">
        <v>1091</v>
      </c>
      <c r="G832" s="271">
        <v>2365</v>
      </c>
      <c r="H832" s="271">
        <v>364</v>
      </c>
      <c r="I832" s="271">
        <v>1148</v>
      </c>
      <c r="J832" s="271">
        <v>212</v>
      </c>
      <c r="K832" s="271">
        <v>253</v>
      </c>
      <c r="L832" s="271">
        <v>1235</v>
      </c>
      <c r="M832" s="271">
        <v>1359</v>
      </c>
      <c r="N832" s="271">
        <v>609</v>
      </c>
      <c r="O832" s="271">
        <v>416</v>
      </c>
      <c r="P832" s="194">
        <v>102768</v>
      </c>
    </row>
    <row r="833" spans="1:16" x14ac:dyDescent="0.15">
      <c r="A833" s="83" t="s">
        <v>240</v>
      </c>
      <c r="B833" s="194">
        <f t="shared" si="113"/>
        <v>2211</v>
      </c>
      <c r="C833" s="271">
        <v>164</v>
      </c>
      <c r="D833" s="271">
        <v>126</v>
      </c>
      <c r="E833" s="271">
        <v>120</v>
      </c>
      <c r="F833" s="271">
        <v>215</v>
      </c>
      <c r="G833" s="271">
        <v>421</v>
      </c>
      <c r="H833" s="271">
        <v>86</v>
      </c>
      <c r="I833" s="271">
        <v>259</v>
      </c>
      <c r="J833" s="271">
        <v>50</v>
      </c>
      <c r="K833" s="271">
        <v>54</v>
      </c>
      <c r="L833" s="271">
        <v>277</v>
      </c>
      <c r="M833" s="271">
        <v>213</v>
      </c>
      <c r="N833" s="271">
        <v>142</v>
      </c>
      <c r="O833" s="271">
        <v>84</v>
      </c>
      <c r="P833" s="194">
        <v>21737</v>
      </c>
    </row>
    <row r="834" spans="1:16" x14ac:dyDescent="0.15">
      <c r="A834" s="83" t="s">
        <v>241</v>
      </c>
      <c r="B834" s="195">
        <f t="shared" si="113"/>
        <v>36024</v>
      </c>
      <c r="C834" s="280">
        <v>2677</v>
      </c>
      <c r="D834" s="280">
        <v>2493</v>
      </c>
      <c r="E834" s="280">
        <v>1835</v>
      </c>
      <c r="F834" s="280">
        <v>3567</v>
      </c>
      <c r="G834" s="280">
        <v>6881</v>
      </c>
      <c r="H834" s="280">
        <v>1137</v>
      </c>
      <c r="I834" s="280">
        <v>3567</v>
      </c>
      <c r="J834" s="280">
        <v>722</v>
      </c>
      <c r="K834" s="280">
        <v>813</v>
      </c>
      <c r="L834" s="280">
        <v>4516</v>
      </c>
      <c r="M834" s="280">
        <v>4195</v>
      </c>
      <c r="N834" s="280">
        <v>2238</v>
      </c>
      <c r="O834" s="280">
        <v>1383</v>
      </c>
      <c r="P834" s="195">
        <v>347827</v>
      </c>
    </row>
    <row r="835" spans="1:16" x14ac:dyDescent="0.15">
      <c r="A835" s="34" t="s">
        <v>378</v>
      </c>
      <c r="B835" s="4"/>
      <c r="C835" s="4"/>
      <c r="D835" s="4"/>
      <c r="E835" s="4"/>
      <c r="F835" s="4"/>
      <c r="G835" s="4"/>
      <c r="H835" s="4"/>
      <c r="I835" s="4"/>
      <c r="J835" s="4"/>
      <c r="K835" s="4"/>
      <c r="L835" s="4"/>
      <c r="M835" s="4"/>
      <c r="N835" s="4"/>
      <c r="O835" s="4"/>
      <c r="P835" s="4"/>
    </row>
    <row r="836" spans="1:16" ht="123.75" x14ac:dyDescent="0.15">
      <c r="A836" s="42" t="s">
        <v>681</v>
      </c>
      <c r="B836" s="4"/>
      <c r="C836" s="4"/>
      <c r="D836" s="4"/>
      <c r="E836" s="4"/>
      <c r="F836" s="4"/>
      <c r="G836" s="4"/>
      <c r="H836" s="4"/>
      <c r="I836" s="4"/>
      <c r="J836" s="4"/>
      <c r="K836" s="4"/>
      <c r="L836" s="4"/>
      <c r="M836" s="4"/>
      <c r="N836" s="4"/>
      <c r="O836" s="4"/>
      <c r="P836" s="4"/>
    </row>
    <row r="837" spans="1:16" x14ac:dyDescent="0.15">
      <c r="A837" s="42"/>
      <c r="B837" s="4"/>
      <c r="C837" s="4"/>
      <c r="D837" s="4"/>
      <c r="E837" s="4"/>
      <c r="F837" s="4"/>
      <c r="G837" s="4"/>
      <c r="H837" s="4"/>
      <c r="I837" s="4"/>
      <c r="J837" s="4"/>
      <c r="K837" s="4"/>
      <c r="L837" s="4"/>
      <c r="M837" s="4"/>
      <c r="N837" s="4"/>
      <c r="O837" s="4"/>
      <c r="P837" s="4"/>
    </row>
    <row r="838" spans="1:16" ht="15.75" x14ac:dyDescent="0.2">
      <c r="A838" s="24" t="s">
        <v>680</v>
      </c>
    </row>
    <row r="839" spans="1:16" ht="22.5" x14ac:dyDescent="0.2">
      <c r="A839" s="334" t="s">
        <v>710</v>
      </c>
    </row>
    <row r="840" spans="1:16" ht="24.75" x14ac:dyDescent="0.15">
      <c r="A840" s="199"/>
      <c r="B840" s="193" t="s">
        <v>578</v>
      </c>
      <c r="C840" s="200" t="s">
        <v>579</v>
      </c>
      <c r="D840" s="200" t="s">
        <v>580</v>
      </c>
      <c r="E840" s="200" t="s">
        <v>581</v>
      </c>
      <c r="F840" s="200" t="s">
        <v>582</v>
      </c>
      <c r="G840" s="200" t="s">
        <v>583</v>
      </c>
      <c r="H840" s="200" t="s">
        <v>584</v>
      </c>
      <c r="I840" s="200" t="s">
        <v>585</v>
      </c>
      <c r="J840" s="200" t="s">
        <v>586</v>
      </c>
      <c r="K840" s="200" t="s">
        <v>587</v>
      </c>
      <c r="L840" s="200" t="s">
        <v>588</v>
      </c>
      <c r="M840" s="200" t="s">
        <v>589</v>
      </c>
      <c r="N840" s="200" t="s">
        <v>590</v>
      </c>
      <c r="O840" s="200" t="s">
        <v>591</v>
      </c>
      <c r="P840" s="193" t="s">
        <v>592</v>
      </c>
    </row>
    <row r="841" spans="1:16" x14ac:dyDescent="0.15">
      <c r="A841" s="150" t="s">
        <v>708</v>
      </c>
      <c r="B841" s="211">
        <f t="shared" ref="B841" si="116">SUM(C841:O841)</f>
        <v>4454</v>
      </c>
      <c r="C841" s="288">
        <v>327</v>
      </c>
      <c r="D841" s="288">
        <v>433</v>
      </c>
      <c r="E841" s="288">
        <v>285</v>
      </c>
      <c r="F841" s="288">
        <v>351</v>
      </c>
      <c r="G841" s="288">
        <v>586</v>
      </c>
      <c r="H841" s="288">
        <v>461</v>
      </c>
      <c r="I841" s="288">
        <v>342</v>
      </c>
      <c r="J841" s="288">
        <v>313</v>
      </c>
      <c r="K841" s="288">
        <v>152</v>
      </c>
      <c r="L841" s="288">
        <v>469</v>
      </c>
      <c r="M841" s="288">
        <v>226</v>
      </c>
      <c r="N841" s="288">
        <v>314</v>
      </c>
      <c r="O841" s="288">
        <v>195</v>
      </c>
      <c r="P841" s="211">
        <v>34841</v>
      </c>
    </row>
    <row r="842" spans="1:16" x14ac:dyDescent="0.15">
      <c r="A842" s="44" t="s">
        <v>232</v>
      </c>
      <c r="B842" s="194"/>
      <c r="C842" s="271"/>
      <c r="D842" s="271"/>
      <c r="E842" s="271"/>
      <c r="F842" s="271"/>
      <c r="G842" s="271"/>
      <c r="H842" s="271"/>
      <c r="I842" s="271"/>
      <c r="J842" s="271"/>
      <c r="K842" s="271"/>
      <c r="L842" s="271"/>
      <c r="M842" s="271"/>
      <c r="N842" s="271"/>
      <c r="O842" s="271"/>
      <c r="P842" s="194"/>
    </row>
    <row r="843" spans="1:16" x14ac:dyDescent="0.15">
      <c r="A843" s="43" t="s">
        <v>376</v>
      </c>
      <c r="B843" s="194">
        <f t="shared" ref="B843:B849" si="117">SUM(C843:O843)</f>
        <v>92</v>
      </c>
      <c r="C843" s="271">
        <v>3</v>
      </c>
      <c r="D843" s="271">
        <v>6</v>
      </c>
      <c r="E843" s="271">
        <v>6</v>
      </c>
      <c r="F843" s="271">
        <v>9</v>
      </c>
      <c r="G843" s="271">
        <v>25</v>
      </c>
      <c r="H843" s="271">
        <v>4</v>
      </c>
      <c r="I843" s="271">
        <v>12</v>
      </c>
      <c r="J843" s="271">
        <v>3</v>
      </c>
      <c r="K843" s="271">
        <v>3</v>
      </c>
      <c r="L843" s="271">
        <v>3</v>
      </c>
      <c r="M843" s="271">
        <v>5</v>
      </c>
      <c r="N843" s="271">
        <v>12</v>
      </c>
      <c r="O843" s="271">
        <v>1</v>
      </c>
      <c r="P843" s="194">
        <v>1059</v>
      </c>
    </row>
    <row r="844" spans="1:16" x14ac:dyDescent="0.15">
      <c r="A844" s="43" t="s">
        <v>381</v>
      </c>
      <c r="B844" s="194">
        <f t="shared" si="117"/>
        <v>147</v>
      </c>
      <c r="C844" s="271">
        <v>4</v>
      </c>
      <c r="D844" s="271">
        <v>6</v>
      </c>
      <c r="E844" s="271">
        <v>8</v>
      </c>
      <c r="F844" s="271">
        <v>12</v>
      </c>
      <c r="G844" s="271">
        <v>49</v>
      </c>
      <c r="H844" s="271">
        <v>4</v>
      </c>
      <c r="I844" s="271">
        <v>22</v>
      </c>
      <c r="J844" s="271">
        <v>3</v>
      </c>
      <c r="K844" s="271">
        <v>3</v>
      </c>
      <c r="L844" s="271">
        <v>4</v>
      </c>
      <c r="M844" s="271">
        <v>10</v>
      </c>
      <c r="N844" s="271">
        <v>16</v>
      </c>
      <c r="O844" s="271">
        <v>6</v>
      </c>
      <c r="P844" s="194">
        <v>1908</v>
      </c>
    </row>
    <row r="845" spans="1:16" x14ac:dyDescent="0.15">
      <c r="A845" s="43" t="s">
        <v>237</v>
      </c>
      <c r="B845" s="194">
        <f t="shared" si="117"/>
        <v>9251</v>
      </c>
      <c r="C845" s="271">
        <v>95</v>
      </c>
      <c r="D845" s="271">
        <v>237</v>
      </c>
      <c r="E845" s="271">
        <v>372</v>
      </c>
      <c r="F845" s="271">
        <v>872</v>
      </c>
      <c r="G845" s="271">
        <v>3533</v>
      </c>
      <c r="H845" s="271">
        <v>194</v>
      </c>
      <c r="I845" s="271">
        <v>1674</v>
      </c>
      <c r="J845" s="271">
        <v>130</v>
      </c>
      <c r="K845" s="271">
        <v>90</v>
      </c>
      <c r="L845" s="271">
        <v>300</v>
      </c>
      <c r="M845" s="271">
        <v>474</v>
      </c>
      <c r="N845" s="271">
        <v>976</v>
      </c>
      <c r="O845" s="271">
        <v>304</v>
      </c>
      <c r="P845" s="194">
        <v>132118</v>
      </c>
    </row>
    <row r="846" spans="1:16" x14ac:dyDescent="0.15">
      <c r="A846" s="43" t="s">
        <v>238</v>
      </c>
      <c r="B846" s="194">
        <f t="shared" si="117"/>
        <v>0</v>
      </c>
      <c r="C846" s="271">
        <v>0</v>
      </c>
      <c r="D846" s="271">
        <v>0</v>
      </c>
      <c r="E846" s="271">
        <v>0</v>
      </c>
      <c r="F846" s="271">
        <v>0</v>
      </c>
      <c r="G846" s="271">
        <v>0</v>
      </c>
      <c r="H846" s="271">
        <v>0</v>
      </c>
      <c r="I846" s="271">
        <v>0</v>
      </c>
      <c r="J846" s="271">
        <v>0</v>
      </c>
      <c r="K846" s="271">
        <v>0</v>
      </c>
      <c r="L846" s="271">
        <v>0</v>
      </c>
      <c r="M846" s="271">
        <v>0</v>
      </c>
      <c r="N846" s="271">
        <v>0</v>
      </c>
      <c r="O846" s="271">
        <v>0</v>
      </c>
      <c r="P846" s="194">
        <v>0</v>
      </c>
    </row>
    <row r="847" spans="1:16" x14ac:dyDescent="0.15">
      <c r="A847" s="151" t="s">
        <v>299</v>
      </c>
      <c r="B847" s="194">
        <f t="shared" si="117"/>
        <v>5817</v>
      </c>
      <c r="C847" s="271">
        <v>57</v>
      </c>
      <c r="D847" s="271">
        <v>125</v>
      </c>
      <c r="E847" s="271">
        <v>209</v>
      </c>
      <c r="F847" s="271">
        <v>558</v>
      </c>
      <c r="G847" s="271">
        <v>2220</v>
      </c>
      <c r="H847" s="271">
        <v>119</v>
      </c>
      <c r="I847" s="271">
        <v>1079</v>
      </c>
      <c r="J847" s="271">
        <v>91</v>
      </c>
      <c r="K847" s="271">
        <v>64</v>
      </c>
      <c r="L847" s="271">
        <v>150</v>
      </c>
      <c r="M847" s="271">
        <v>277</v>
      </c>
      <c r="N847" s="271">
        <v>683</v>
      </c>
      <c r="O847" s="271">
        <v>185</v>
      </c>
      <c r="P847" s="194">
        <v>81430</v>
      </c>
    </row>
    <row r="848" spans="1:16" x14ac:dyDescent="0.15">
      <c r="A848" s="151" t="s">
        <v>298</v>
      </c>
      <c r="B848" s="194">
        <f t="shared" si="117"/>
        <v>3434</v>
      </c>
      <c r="C848" s="271">
        <v>38</v>
      </c>
      <c r="D848" s="271">
        <v>112</v>
      </c>
      <c r="E848" s="271">
        <v>163</v>
      </c>
      <c r="F848" s="271">
        <v>314</v>
      </c>
      <c r="G848" s="271">
        <v>1313</v>
      </c>
      <c r="H848" s="271">
        <v>75</v>
      </c>
      <c r="I848" s="271">
        <v>595</v>
      </c>
      <c r="J848" s="271">
        <v>39</v>
      </c>
      <c r="K848" s="271">
        <v>26</v>
      </c>
      <c r="L848" s="271">
        <v>150</v>
      </c>
      <c r="M848" s="271">
        <v>197</v>
      </c>
      <c r="N848" s="271">
        <v>293</v>
      </c>
      <c r="O848" s="271">
        <v>119</v>
      </c>
      <c r="P848" s="194">
        <v>50688</v>
      </c>
    </row>
    <row r="849" spans="1:16" x14ac:dyDescent="0.15">
      <c r="A849" s="152" t="s">
        <v>377</v>
      </c>
      <c r="B849" s="195">
        <f t="shared" si="117"/>
        <v>12</v>
      </c>
      <c r="C849" s="280">
        <v>0</v>
      </c>
      <c r="D849" s="280">
        <v>0</v>
      </c>
      <c r="E849" s="280">
        <v>0</v>
      </c>
      <c r="F849" s="280">
        <v>0</v>
      </c>
      <c r="G849" s="280">
        <v>11</v>
      </c>
      <c r="H849" s="280">
        <v>0</v>
      </c>
      <c r="I849" s="280">
        <v>0</v>
      </c>
      <c r="J849" s="280">
        <v>0</v>
      </c>
      <c r="K849" s="280">
        <v>0</v>
      </c>
      <c r="L849" s="280">
        <v>0</v>
      </c>
      <c r="M849" s="280">
        <v>1</v>
      </c>
      <c r="N849" s="280">
        <v>0</v>
      </c>
      <c r="O849" s="280">
        <v>0</v>
      </c>
      <c r="P849" s="195">
        <v>53</v>
      </c>
    </row>
    <row r="850" spans="1:16" x14ac:dyDescent="0.15">
      <c r="A850" s="34" t="s">
        <v>378</v>
      </c>
      <c r="B850" s="4"/>
      <c r="C850" s="4"/>
      <c r="D850" s="4"/>
      <c r="E850" s="4"/>
      <c r="F850" s="4"/>
      <c r="G850" s="4"/>
      <c r="H850" s="4"/>
      <c r="I850" s="4"/>
      <c r="J850" s="4"/>
      <c r="K850" s="4"/>
      <c r="L850" s="4"/>
      <c r="M850" s="4"/>
      <c r="N850" s="4"/>
      <c r="O850" s="4"/>
      <c r="P850" s="4"/>
    </row>
    <row r="851" spans="1:16" ht="101.25" x14ac:dyDescent="0.15">
      <c r="A851" s="42" t="s">
        <v>679</v>
      </c>
      <c r="B851" s="4"/>
      <c r="C851" s="4"/>
      <c r="D851" s="4"/>
      <c r="E851" s="4"/>
      <c r="F851" s="4"/>
      <c r="G851" s="4"/>
      <c r="H851" s="4"/>
      <c r="I851" s="4"/>
      <c r="J851" s="4"/>
      <c r="K851" s="4"/>
      <c r="L851" s="4"/>
      <c r="M851" s="4"/>
      <c r="N851" s="4"/>
      <c r="O851" s="4"/>
      <c r="P851" s="4"/>
    </row>
    <row r="852" spans="1:16" x14ac:dyDescent="0.15">
      <c r="A852" s="42"/>
      <c r="B852" s="4"/>
      <c r="C852" s="4"/>
      <c r="D852" s="4"/>
      <c r="E852" s="4"/>
      <c r="F852" s="4"/>
      <c r="G852" s="4"/>
      <c r="H852" s="4"/>
      <c r="I852" s="4"/>
      <c r="J852" s="4"/>
      <c r="K852" s="4"/>
      <c r="L852" s="4"/>
      <c r="M852" s="4"/>
      <c r="N852" s="4"/>
      <c r="O852" s="4"/>
      <c r="P852" s="4"/>
    </row>
    <row r="853" spans="1:16" ht="15.75" x14ac:dyDescent="0.2">
      <c r="A853" s="24" t="s">
        <v>390</v>
      </c>
      <c r="B853" s="13"/>
      <c r="C853" s="13"/>
      <c r="D853" s="13"/>
      <c r="E853" s="13"/>
      <c r="F853" s="13"/>
      <c r="G853" s="13"/>
      <c r="H853" s="13"/>
      <c r="I853" s="13"/>
      <c r="J853" s="13"/>
      <c r="K853" s="13"/>
      <c r="L853" s="13"/>
      <c r="M853" s="13"/>
      <c r="N853" s="13"/>
      <c r="O853" s="13"/>
      <c r="P853" s="13"/>
    </row>
    <row r="854" spans="1:16" ht="12.75" x14ac:dyDescent="0.2">
      <c r="A854" s="29" t="s">
        <v>548</v>
      </c>
      <c r="B854" s="13"/>
      <c r="C854" s="13"/>
      <c r="D854" s="13"/>
      <c r="E854" s="13"/>
      <c r="F854" s="13"/>
      <c r="G854" s="13"/>
      <c r="H854" s="13"/>
      <c r="I854" s="13"/>
      <c r="J854" s="13"/>
      <c r="K854" s="13"/>
      <c r="L854" s="13"/>
      <c r="M854" s="13"/>
      <c r="N854" s="13"/>
      <c r="O854" s="13"/>
      <c r="P854" s="13"/>
    </row>
    <row r="855" spans="1:16" ht="33.75" x14ac:dyDescent="0.2">
      <c r="A855" s="190" t="s">
        <v>728</v>
      </c>
      <c r="B855" s="13"/>
      <c r="C855" s="13"/>
      <c r="D855" s="13"/>
      <c r="E855" s="13"/>
      <c r="F855" s="13"/>
      <c r="G855" s="13"/>
      <c r="H855" s="13"/>
      <c r="I855" s="13"/>
      <c r="J855" s="13"/>
      <c r="K855" s="13"/>
      <c r="L855" s="13"/>
      <c r="M855" s="13"/>
      <c r="N855" s="13"/>
      <c r="O855" s="13"/>
      <c r="P855" s="13"/>
    </row>
    <row r="856" spans="1:16" ht="24.75" x14ac:dyDescent="0.15">
      <c r="A856" s="199"/>
      <c r="B856" s="193" t="s">
        <v>578</v>
      </c>
      <c r="C856" s="200" t="s">
        <v>579</v>
      </c>
      <c r="D856" s="200" t="s">
        <v>580</v>
      </c>
      <c r="E856" s="200" t="s">
        <v>581</v>
      </c>
      <c r="F856" s="200" t="s">
        <v>582</v>
      </c>
      <c r="G856" s="200" t="s">
        <v>583</v>
      </c>
      <c r="H856" s="200" t="s">
        <v>584</v>
      </c>
      <c r="I856" s="200" t="s">
        <v>585</v>
      </c>
      <c r="J856" s="200" t="s">
        <v>586</v>
      </c>
      <c r="K856" s="200" t="s">
        <v>587</v>
      </c>
      <c r="L856" s="200" t="s">
        <v>588</v>
      </c>
      <c r="M856" s="200" t="s">
        <v>589</v>
      </c>
      <c r="N856" s="200" t="s">
        <v>590</v>
      </c>
      <c r="O856" s="200" t="s">
        <v>591</v>
      </c>
      <c r="P856" s="193" t="s">
        <v>592</v>
      </c>
    </row>
    <row r="857" spans="1:16" x14ac:dyDescent="0.15">
      <c r="A857" s="67" t="s">
        <v>659</v>
      </c>
      <c r="B857" s="211">
        <f t="shared" ref="B857" si="118">SUM(C857:O857)</f>
        <v>35091</v>
      </c>
      <c r="C857" s="288">
        <v>678</v>
      </c>
      <c r="D857" s="288">
        <v>1554</v>
      </c>
      <c r="E857" s="288">
        <v>1250</v>
      </c>
      <c r="F857" s="288">
        <v>4469</v>
      </c>
      <c r="G857" s="288">
        <v>11838</v>
      </c>
      <c r="H857" s="288">
        <v>646</v>
      </c>
      <c r="I857" s="288">
        <v>6724</v>
      </c>
      <c r="J857" s="288">
        <v>751</v>
      </c>
      <c r="K857" s="288">
        <v>361</v>
      </c>
      <c r="L857" s="288">
        <v>888</v>
      </c>
      <c r="M857" s="288">
        <v>2414</v>
      </c>
      <c r="N857" s="288">
        <v>2318</v>
      </c>
      <c r="O857" s="288">
        <v>1200</v>
      </c>
      <c r="P857" s="211">
        <v>359188</v>
      </c>
    </row>
    <row r="858" spans="1:16" x14ac:dyDescent="0.15">
      <c r="A858" s="142" t="s">
        <v>103</v>
      </c>
      <c r="B858" s="194">
        <f t="shared" ref="B858" si="119">SUM(C858:O858)</f>
        <v>3592</v>
      </c>
      <c r="C858" s="271">
        <v>0</v>
      </c>
      <c r="D858" s="271">
        <v>0</v>
      </c>
      <c r="E858" s="271">
        <v>45</v>
      </c>
      <c r="F858" s="271">
        <v>0</v>
      </c>
      <c r="G858" s="271">
        <v>2411</v>
      </c>
      <c r="H858" s="271">
        <v>10</v>
      </c>
      <c r="I858" s="271">
        <v>888</v>
      </c>
      <c r="J858" s="271">
        <v>0</v>
      </c>
      <c r="K858" s="271">
        <v>0</v>
      </c>
      <c r="L858" s="271">
        <v>208</v>
      </c>
      <c r="M858" s="271">
        <v>0</v>
      </c>
      <c r="N858" s="271">
        <v>0</v>
      </c>
      <c r="O858" s="271">
        <v>30</v>
      </c>
      <c r="P858" s="194">
        <v>74220</v>
      </c>
    </row>
    <row r="859" spans="1:16" x14ac:dyDescent="0.15">
      <c r="A859" s="142" t="s">
        <v>104</v>
      </c>
      <c r="B859" s="194">
        <f t="shared" ref="B859:B862" si="120">SUM(C859:O859)</f>
        <v>839</v>
      </c>
      <c r="C859" s="271">
        <v>0</v>
      </c>
      <c r="D859" s="271">
        <v>15</v>
      </c>
      <c r="E859" s="271">
        <v>60</v>
      </c>
      <c r="F859" s="271">
        <v>0</v>
      </c>
      <c r="G859" s="271">
        <v>504</v>
      </c>
      <c r="H859" s="271">
        <v>12</v>
      </c>
      <c r="I859" s="271">
        <v>42</v>
      </c>
      <c r="J859" s="271">
        <v>15</v>
      </c>
      <c r="K859" s="271">
        <v>0</v>
      </c>
      <c r="L859" s="271">
        <v>0</v>
      </c>
      <c r="M859" s="271">
        <v>72</v>
      </c>
      <c r="N859" s="271">
        <v>119</v>
      </c>
      <c r="O859" s="271">
        <v>0</v>
      </c>
      <c r="P859" s="194">
        <v>14092</v>
      </c>
    </row>
    <row r="860" spans="1:16" x14ac:dyDescent="0.15">
      <c r="A860" s="142" t="s">
        <v>134</v>
      </c>
      <c r="B860" s="194">
        <f t="shared" si="120"/>
        <v>524</v>
      </c>
      <c r="C860" s="271">
        <v>0</v>
      </c>
      <c r="D860" s="271">
        <v>0</v>
      </c>
      <c r="E860" s="271">
        <v>14</v>
      </c>
      <c r="F860" s="271">
        <v>62</v>
      </c>
      <c r="G860" s="271">
        <v>60</v>
      </c>
      <c r="H860" s="271">
        <v>90</v>
      </c>
      <c r="I860" s="271">
        <v>127</v>
      </c>
      <c r="J860" s="271">
        <v>67</v>
      </c>
      <c r="K860" s="271">
        <v>0</v>
      </c>
      <c r="L860" s="271">
        <v>0</v>
      </c>
      <c r="M860" s="271">
        <v>0</v>
      </c>
      <c r="N860" s="271">
        <v>26</v>
      </c>
      <c r="O860" s="271">
        <v>78</v>
      </c>
      <c r="P860" s="194">
        <v>7305</v>
      </c>
    </row>
    <row r="861" spans="1:16" x14ac:dyDescent="0.15">
      <c r="A861" s="142" t="s">
        <v>135</v>
      </c>
      <c r="B861" s="194">
        <f t="shared" si="120"/>
        <v>0</v>
      </c>
      <c r="C861" s="271">
        <v>0</v>
      </c>
      <c r="D861" s="271">
        <v>0</v>
      </c>
      <c r="E861" s="271">
        <v>0</v>
      </c>
      <c r="F861" s="271">
        <v>0</v>
      </c>
      <c r="G861" s="271">
        <v>0</v>
      </c>
      <c r="H861" s="271">
        <v>0</v>
      </c>
      <c r="I861" s="271">
        <v>0</v>
      </c>
      <c r="J861" s="271">
        <v>0</v>
      </c>
      <c r="K861" s="271">
        <v>0</v>
      </c>
      <c r="L861" s="271">
        <v>0</v>
      </c>
      <c r="M861" s="271">
        <v>0</v>
      </c>
      <c r="N861" s="271">
        <v>0</v>
      </c>
      <c r="O861" s="271">
        <v>0</v>
      </c>
      <c r="P861" s="194">
        <v>0</v>
      </c>
    </row>
    <row r="862" spans="1:16" x14ac:dyDescent="0.15">
      <c r="A862" s="142" t="s">
        <v>105</v>
      </c>
      <c r="B862" s="194">
        <f t="shared" si="120"/>
        <v>30136</v>
      </c>
      <c r="C862" s="271">
        <v>678</v>
      </c>
      <c r="D862" s="271">
        <v>1539</v>
      </c>
      <c r="E862" s="271">
        <v>1131</v>
      </c>
      <c r="F862" s="271">
        <v>4407</v>
      </c>
      <c r="G862" s="271">
        <v>8863</v>
      </c>
      <c r="H862" s="271">
        <v>534</v>
      </c>
      <c r="I862" s="271">
        <v>5667</v>
      </c>
      <c r="J862" s="271">
        <v>669</v>
      </c>
      <c r="K862" s="271">
        <v>361</v>
      </c>
      <c r="L862" s="271">
        <v>680</v>
      </c>
      <c r="M862" s="271">
        <v>2342</v>
      </c>
      <c r="N862" s="271">
        <v>2173</v>
      </c>
      <c r="O862" s="271">
        <v>1092</v>
      </c>
      <c r="P862" s="194">
        <v>288753</v>
      </c>
    </row>
    <row r="863" spans="1:16" x14ac:dyDescent="0.15">
      <c r="A863" s="46" t="s">
        <v>187</v>
      </c>
      <c r="B863" s="194"/>
      <c r="C863" s="271"/>
      <c r="D863" s="271"/>
      <c r="E863" s="271"/>
      <c r="F863" s="271"/>
      <c r="G863" s="271"/>
      <c r="H863" s="271"/>
      <c r="I863" s="271"/>
      <c r="J863" s="271"/>
      <c r="K863" s="271"/>
      <c r="L863" s="271"/>
      <c r="M863" s="271"/>
      <c r="N863" s="271"/>
      <c r="O863" s="271"/>
      <c r="P863" s="194"/>
    </row>
    <row r="864" spans="1:16" x14ac:dyDescent="0.15">
      <c r="A864" s="142" t="s">
        <v>674</v>
      </c>
      <c r="B864" s="203">
        <v>20.60080545738473</v>
      </c>
      <c r="C864" s="204">
        <v>17.560217560217563</v>
      </c>
      <c r="D864" s="204">
        <v>16.057036577805331</v>
      </c>
      <c r="E864" s="204">
        <v>17.991266375545852</v>
      </c>
      <c r="F864" s="204">
        <v>20.007263812593635</v>
      </c>
      <c r="G864" s="204">
        <v>25.441192353385894</v>
      </c>
      <c r="H864" s="204">
        <v>12.633492388093615</v>
      </c>
      <c r="I864" s="204">
        <v>18.684680091766506</v>
      </c>
      <c r="J864" s="204">
        <v>17.775467775467778</v>
      </c>
      <c r="K864" s="204">
        <v>20.033296337402888</v>
      </c>
      <c r="L864" s="204">
        <v>16.456634544106745</v>
      </c>
      <c r="M864" s="204">
        <v>18.732055559866531</v>
      </c>
      <c r="N864" s="204">
        <v>22.446381353442366</v>
      </c>
      <c r="O864" s="204">
        <v>14.468085106382977</v>
      </c>
      <c r="P864" s="203">
        <v>18.8</v>
      </c>
    </row>
    <row r="865" spans="1:16" x14ac:dyDescent="0.15">
      <c r="A865" s="67" t="s">
        <v>660</v>
      </c>
      <c r="B865" s="194">
        <f t="shared" ref="B865" si="121">SUM(C865:O865)</f>
        <v>3090</v>
      </c>
      <c r="C865" s="271">
        <v>256</v>
      </c>
      <c r="D865" s="271">
        <v>73</v>
      </c>
      <c r="E865" s="271">
        <v>107</v>
      </c>
      <c r="F865" s="271">
        <v>71</v>
      </c>
      <c r="G865" s="271">
        <v>1327</v>
      </c>
      <c r="H865" s="271">
        <v>96</v>
      </c>
      <c r="I865" s="271">
        <v>644</v>
      </c>
      <c r="J865" s="271">
        <v>7</v>
      </c>
      <c r="K865" s="271">
        <v>30</v>
      </c>
      <c r="L865" s="271">
        <v>0</v>
      </c>
      <c r="M865" s="271">
        <v>240</v>
      </c>
      <c r="N865" s="271">
        <v>104</v>
      </c>
      <c r="O865" s="271">
        <v>135</v>
      </c>
      <c r="P865" s="194">
        <v>40303</v>
      </c>
    </row>
    <row r="866" spans="1:16" x14ac:dyDescent="0.15">
      <c r="A866" s="46" t="s">
        <v>658</v>
      </c>
      <c r="B866" s="203">
        <v>9.8079287541953306</v>
      </c>
      <c r="C866" s="204">
        <v>8.4</v>
      </c>
      <c r="D866" s="204">
        <v>14.7</v>
      </c>
      <c r="E866" s="204">
        <v>24.8</v>
      </c>
      <c r="F866" s="204">
        <v>9.6</v>
      </c>
      <c r="G866" s="204">
        <v>4.4000000000000004</v>
      </c>
      <c r="H866" s="204">
        <v>14.8</v>
      </c>
      <c r="I866" s="204">
        <v>6.2</v>
      </c>
      <c r="J866" s="204">
        <v>12.6</v>
      </c>
      <c r="K866" s="204">
        <v>45.8</v>
      </c>
      <c r="L866" s="204">
        <v>20.100000000000001</v>
      </c>
      <c r="M866" s="204">
        <v>14.3</v>
      </c>
      <c r="N866" s="204">
        <v>10.199999999999999</v>
      </c>
      <c r="O866" s="204">
        <v>12.3</v>
      </c>
      <c r="P866" s="203">
        <v>10.8</v>
      </c>
    </row>
    <row r="867" spans="1:16" x14ac:dyDescent="0.15">
      <c r="A867" s="67" t="s">
        <v>549</v>
      </c>
      <c r="B867" s="194"/>
      <c r="C867" s="271"/>
      <c r="D867" s="271"/>
      <c r="E867" s="271"/>
      <c r="F867" s="271"/>
      <c r="G867" s="271"/>
      <c r="H867" s="271"/>
      <c r="I867" s="271"/>
      <c r="J867" s="271"/>
      <c r="K867" s="271"/>
      <c r="L867" s="271"/>
      <c r="M867" s="271"/>
      <c r="N867" s="271"/>
      <c r="O867" s="271"/>
      <c r="P867" s="194"/>
    </row>
    <row r="868" spans="1:16" x14ac:dyDescent="0.15">
      <c r="A868" s="142" t="s">
        <v>106</v>
      </c>
      <c r="B868" s="194">
        <f t="shared" ref="B868:B869" si="122">SUM(C868:O868)</f>
        <v>19262</v>
      </c>
      <c r="C868" s="271">
        <v>423</v>
      </c>
      <c r="D868" s="271">
        <v>1011</v>
      </c>
      <c r="E868" s="271">
        <v>1085</v>
      </c>
      <c r="F868" s="271">
        <v>2106</v>
      </c>
      <c r="G868" s="271">
        <v>5576</v>
      </c>
      <c r="H868" s="271">
        <v>722</v>
      </c>
      <c r="I868" s="271">
        <v>3695</v>
      </c>
      <c r="J868" s="271">
        <v>557</v>
      </c>
      <c r="K868" s="271">
        <v>224</v>
      </c>
      <c r="L868" s="271">
        <v>629</v>
      </c>
      <c r="M868" s="271">
        <v>1218</v>
      </c>
      <c r="N868" s="271">
        <v>1058</v>
      </c>
      <c r="O868" s="271">
        <v>958</v>
      </c>
      <c r="P868" s="194">
        <v>282133</v>
      </c>
    </row>
    <row r="869" spans="1:16" x14ac:dyDescent="0.15">
      <c r="A869" s="146" t="s">
        <v>107</v>
      </c>
      <c r="B869" s="195">
        <f t="shared" si="122"/>
        <v>4606</v>
      </c>
      <c r="C869" s="280">
        <v>55</v>
      </c>
      <c r="D869" s="280">
        <v>196</v>
      </c>
      <c r="E869" s="280">
        <v>129</v>
      </c>
      <c r="F869" s="280">
        <v>412</v>
      </c>
      <c r="G869" s="280">
        <v>2015</v>
      </c>
      <c r="H869" s="280">
        <v>67</v>
      </c>
      <c r="I869" s="280">
        <v>859</v>
      </c>
      <c r="J869" s="280">
        <v>67</v>
      </c>
      <c r="K869" s="280">
        <v>35</v>
      </c>
      <c r="L869" s="280">
        <v>119</v>
      </c>
      <c r="M869" s="280">
        <v>166</v>
      </c>
      <c r="N869" s="280">
        <v>305</v>
      </c>
      <c r="O869" s="280">
        <v>181</v>
      </c>
      <c r="P869" s="195">
        <v>89383</v>
      </c>
    </row>
    <row r="870" spans="1:16" x14ac:dyDescent="0.2">
      <c r="A870" s="335" t="s">
        <v>657</v>
      </c>
      <c r="B870" s="14"/>
      <c r="C870" s="14"/>
      <c r="D870" s="14"/>
      <c r="E870" s="14"/>
      <c r="F870" s="14"/>
      <c r="G870" s="14"/>
      <c r="H870" s="14"/>
      <c r="I870" s="14"/>
      <c r="J870" s="14"/>
      <c r="K870" s="14"/>
      <c r="L870" s="14"/>
      <c r="M870" s="14"/>
      <c r="N870" s="14"/>
      <c r="O870" s="14"/>
      <c r="P870" s="14"/>
    </row>
    <row r="871" spans="1:16" x14ac:dyDescent="0.2">
      <c r="A871" s="119" t="s">
        <v>183</v>
      </c>
      <c r="B871" s="14"/>
      <c r="C871" s="14"/>
      <c r="D871" s="14"/>
      <c r="E871" s="14"/>
      <c r="F871" s="14"/>
      <c r="G871" s="14"/>
      <c r="H871" s="14"/>
      <c r="I871" s="14"/>
      <c r="J871" s="14"/>
      <c r="K871" s="14"/>
      <c r="L871" s="14"/>
      <c r="M871" s="14"/>
      <c r="N871" s="14"/>
      <c r="O871" s="14"/>
      <c r="P871" s="14"/>
    </row>
    <row r="872" spans="1:16" x14ac:dyDescent="0.2">
      <c r="A872" s="119"/>
      <c r="B872" s="14"/>
      <c r="C872" s="14"/>
      <c r="D872" s="14"/>
      <c r="E872" s="14"/>
      <c r="F872" s="14"/>
      <c r="G872" s="14"/>
      <c r="H872" s="14"/>
      <c r="I872" s="14"/>
      <c r="J872" s="14"/>
      <c r="K872" s="14"/>
      <c r="L872" s="14"/>
      <c r="M872" s="14"/>
      <c r="N872" s="14"/>
      <c r="O872" s="14"/>
      <c r="P872" s="14"/>
    </row>
    <row r="873" spans="1:16" ht="15.75" x14ac:dyDescent="0.2">
      <c r="A873" s="24" t="s">
        <v>391</v>
      </c>
    </row>
    <row r="874" spans="1:16" ht="12.75" x14ac:dyDescent="0.2">
      <c r="A874" s="29" t="s">
        <v>122</v>
      </c>
    </row>
    <row r="875" spans="1:16" x14ac:dyDescent="0.2">
      <c r="A875" s="92" t="s">
        <v>619</v>
      </c>
    </row>
    <row r="876" spans="1:16" ht="24.75" x14ac:dyDescent="0.15">
      <c r="A876" s="199"/>
      <c r="B876" s="193" t="s">
        <v>578</v>
      </c>
      <c r="C876" s="200" t="s">
        <v>579</v>
      </c>
      <c r="D876" s="200" t="s">
        <v>580</v>
      </c>
      <c r="E876" s="200" t="s">
        <v>581</v>
      </c>
      <c r="F876" s="200" t="s">
        <v>582</v>
      </c>
      <c r="G876" s="200" t="s">
        <v>583</v>
      </c>
      <c r="H876" s="200" t="s">
        <v>584</v>
      </c>
      <c r="I876" s="200" t="s">
        <v>585</v>
      </c>
      <c r="J876" s="200" t="s">
        <v>586</v>
      </c>
      <c r="K876" s="200" t="s">
        <v>587</v>
      </c>
      <c r="L876" s="200" t="s">
        <v>588</v>
      </c>
      <c r="M876" s="200" t="s">
        <v>589</v>
      </c>
      <c r="N876" s="200" t="s">
        <v>590</v>
      </c>
      <c r="O876" s="200" t="s">
        <v>591</v>
      </c>
      <c r="P876" s="193" t="s">
        <v>592</v>
      </c>
    </row>
    <row r="877" spans="1:16" x14ac:dyDescent="0.15">
      <c r="A877" s="150" t="s">
        <v>550</v>
      </c>
      <c r="B877" s="248"/>
      <c r="C877" s="249"/>
      <c r="D877" s="249"/>
      <c r="E877" s="249"/>
      <c r="F877" s="249"/>
      <c r="G877" s="250"/>
      <c r="H877" s="249"/>
      <c r="I877" s="249"/>
      <c r="J877" s="249"/>
      <c r="K877" s="249"/>
      <c r="L877" s="249"/>
      <c r="M877" s="249"/>
      <c r="N877" s="249"/>
      <c r="O877" s="249"/>
      <c r="P877" s="248"/>
    </row>
    <row r="878" spans="1:16" x14ac:dyDescent="0.15">
      <c r="A878" s="83" t="s">
        <v>713</v>
      </c>
      <c r="B878" s="215"/>
      <c r="C878" s="216"/>
      <c r="D878" s="216"/>
      <c r="E878" s="216"/>
      <c r="F878" s="216"/>
      <c r="G878" s="216"/>
      <c r="H878" s="216"/>
      <c r="I878" s="216"/>
      <c r="J878" s="216"/>
      <c r="K878" s="216"/>
      <c r="L878" s="216"/>
      <c r="M878" s="216"/>
      <c r="N878" s="216"/>
      <c r="O878" s="216"/>
      <c r="P878" s="215"/>
    </row>
    <row r="879" spans="1:16" x14ac:dyDescent="0.15">
      <c r="A879" s="84" t="s">
        <v>2</v>
      </c>
      <c r="B879" s="194">
        <f t="shared" ref="B879:B882" si="123">SUM(C879:O879)</f>
        <v>7624</v>
      </c>
      <c r="C879" s="271">
        <v>277</v>
      </c>
      <c r="D879" s="271">
        <v>489</v>
      </c>
      <c r="E879" s="271">
        <v>436</v>
      </c>
      <c r="F879" s="271">
        <v>885</v>
      </c>
      <c r="G879" s="271">
        <v>1564</v>
      </c>
      <c r="H879" s="271">
        <v>351</v>
      </c>
      <c r="I879" s="271">
        <v>1295</v>
      </c>
      <c r="J879" s="271">
        <v>290</v>
      </c>
      <c r="K879" s="271">
        <v>165</v>
      </c>
      <c r="L879" s="271">
        <v>385</v>
      </c>
      <c r="M879" s="271">
        <v>603</v>
      </c>
      <c r="N879" s="271">
        <v>547</v>
      </c>
      <c r="O879" s="271">
        <v>337</v>
      </c>
      <c r="P879" s="194">
        <v>77721</v>
      </c>
    </row>
    <row r="880" spans="1:16" x14ac:dyDescent="0.15">
      <c r="A880" s="84" t="s">
        <v>3</v>
      </c>
      <c r="B880" s="194">
        <f t="shared" si="123"/>
        <v>5032</v>
      </c>
      <c r="C880" s="271">
        <v>173</v>
      </c>
      <c r="D880" s="271">
        <v>427</v>
      </c>
      <c r="E880" s="271">
        <v>443</v>
      </c>
      <c r="F880" s="271">
        <v>577</v>
      </c>
      <c r="G880" s="271">
        <v>837</v>
      </c>
      <c r="H880" s="271">
        <v>287</v>
      </c>
      <c r="I880" s="271">
        <v>813</v>
      </c>
      <c r="J880" s="271">
        <v>212</v>
      </c>
      <c r="K880" s="271">
        <v>78</v>
      </c>
      <c r="L880" s="271">
        <v>196</v>
      </c>
      <c r="M880" s="271">
        <v>398</v>
      </c>
      <c r="N880" s="271">
        <v>350</v>
      </c>
      <c r="O880" s="271">
        <v>241</v>
      </c>
      <c r="P880" s="194">
        <v>34621</v>
      </c>
    </row>
    <row r="881" spans="1:16" x14ac:dyDescent="0.15">
      <c r="A881" s="84" t="s">
        <v>4</v>
      </c>
      <c r="B881" s="194">
        <f t="shared" si="123"/>
        <v>5199</v>
      </c>
      <c r="C881" s="271">
        <v>210</v>
      </c>
      <c r="D881" s="271">
        <v>327</v>
      </c>
      <c r="E881" s="271">
        <v>382</v>
      </c>
      <c r="F881" s="271">
        <v>606</v>
      </c>
      <c r="G881" s="271">
        <v>978</v>
      </c>
      <c r="H881" s="271">
        <v>226</v>
      </c>
      <c r="I881" s="271">
        <v>632</v>
      </c>
      <c r="J881" s="271">
        <v>191</v>
      </c>
      <c r="K881" s="271">
        <v>222</v>
      </c>
      <c r="L881" s="271">
        <v>212</v>
      </c>
      <c r="M881" s="271">
        <v>512</v>
      </c>
      <c r="N881" s="271">
        <v>459</v>
      </c>
      <c r="O881" s="271">
        <v>242</v>
      </c>
      <c r="P881" s="194">
        <v>51633</v>
      </c>
    </row>
    <row r="882" spans="1:16" x14ac:dyDescent="0.15">
      <c r="A882" s="84" t="s">
        <v>5</v>
      </c>
      <c r="B882" s="194">
        <f t="shared" si="123"/>
        <v>17855</v>
      </c>
      <c r="C882" s="271">
        <v>660</v>
      </c>
      <c r="D882" s="271">
        <v>1243</v>
      </c>
      <c r="E882" s="271">
        <v>1261</v>
      </c>
      <c r="F882" s="271">
        <v>2068</v>
      </c>
      <c r="G882" s="271">
        <v>3379</v>
      </c>
      <c r="H882" s="271">
        <v>864</v>
      </c>
      <c r="I882" s="271">
        <v>2740</v>
      </c>
      <c r="J882" s="271">
        <v>693</v>
      </c>
      <c r="K882" s="271">
        <v>465</v>
      </c>
      <c r="L882" s="271">
        <v>793</v>
      </c>
      <c r="M882" s="271">
        <v>1513</v>
      </c>
      <c r="N882" s="271">
        <v>1356</v>
      </c>
      <c r="O882" s="271">
        <v>820</v>
      </c>
      <c r="P882" s="194">
        <v>163975</v>
      </c>
    </row>
    <row r="883" spans="1:16" x14ac:dyDescent="0.15">
      <c r="A883" s="83" t="s">
        <v>714</v>
      </c>
      <c r="B883" s="215"/>
      <c r="C883" s="216"/>
      <c r="D883" s="216"/>
      <c r="E883" s="216"/>
      <c r="F883" s="216"/>
      <c r="G883" s="216"/>
      <c r="H883" s="216"/>
      <c r="I883" s="216"/>
      <c r="J883" s="216"/>
      <c r="K883" s="216"/>
      <c r="L883" s="216"/>
      <c r="M883" s="216"/>
      <c r="N883" s="216"/>
      <c r="O883" s="216"/>
      <c r="P883" s="215"/>
    </row>
    <row r="884" spans="1:16" x14ac:dyDescent="0.15">
      <c r="A884" s="84" t="s">
        <v>2</v>
      </c>
      <c r="B884" s="194">
        <f t="shared" ref="B884" si="124">SUM(C884:O884)</f>
        <v>791333</v>
      </c>
      <c r="C884" s="271">
        <v>22085</v>
      </c>
      <c r="D884" s="271">
        <v>42968</v>
      </c>
      <c r="E884" s="271">
        <v>38984</v>
      </c>
      <c r="F884" s="271">
        <v>90014</v>
      </c>
      <c r="G884" s="271">
        <v>204097</v>
      </c>
      <c r="H884" s="271">
        <v>30989</v>
      </c>
      <c r="I884" s="271">
        <v>145288</v>
      </c>
      <c r="J884" s="271">
        <v>26172</v>
      </c>
      <c r="K884" s="271">
        <v>9972</v>
      </c>
      <c r="L884" s="271">
        <v>35286</v>
      </c>
      <c r="M884" s="271">
        <v>53268</v>
      </c>
      <c r="N884" s="271">
        <v>55274</v>
      </c>
      <c r="O884" s="271">
        <v>36936</v>
      </c>
      <c r="P884" s="194">
        <v>8903665</v>
      </c>
    </row>
    <row r="885" spans="1:16" x14ac:dyDescent="0.15">
      <c r="A885" s="123" t="s">
        <v>140</v>
      </c>
      <c r="B885" s="203">
        <v>31.621999363099178</v>
      </c>
      <c r="C885" s="204">
        <v>32.134933212587732</v>
      </c>
      <c r="D885" s="204">
        <v>31.735244833364362</v>
      </c>
      <c r="E885" s="204">
        <v>32.508208495793141</v>
      </c>
      <c r="F885" s="204">
        <v>31.296242806674517</v>
      </c>
      <c r="G885" s="204">
        <v>31.562933311121672</v>
      </c>
      <c r="H885" s="204">
        <v>32.640614411565394</v>
      </c>
      <c r="I885" s="204">
        <v>30.810528054622544</v>
      </c>
      <c r="J885" s="204">
        <v>34.934280910897144</v>
      </c>
      <c r="K885" s="204">
        <v>31.531441179420316</v>
      </c>
      <c r="L885" s="204">
        <v>31.760471575128946</v>
      </c>
      <c r="M885" s="204">
        <v>31.409101148907411</v>
      </c>
      <c r="N885" s="204">
        <v>31.955349712342151</v>
      </c>
      <c r="O885" s="204">
        <v>31.059129304743337</v>
      </c>
      <c r="P885" s="203">
        <v>31.77839173274532</v>
      </c>
    </row>
    <row r="886" spans="1:16" x14ac:dyDescent="0.15">
      <c r="A886" s="84" t="s">
        <v>6</v>
      </c>
      <c r="B886" s="194">
        <f t="shared" ref="B886" si="125">SUM(C886:O886)</f>
        <v>217507</v>
      </c>
      <c r="C886" s="271">
        <v>6777</v>
      </c>
      <c r="D886" s="271">
        <v>15069</v>
      </c>
      <c r="E886" s="271">
        <v>17551</v>
      </c>
      <c r="F886" s="271">
        <v>24476</v>
      </c>
      <c r="G886" s="271">
        <v>43439</v>
      </c>
      <c r="H886" s="271">
        <v>8844</v>
      </c>
      <c r="I886" s="271">
        <v>37538</v>
      </c>
      <c r="J886" s="271">
        <v>7162</v>
      </c>
      <c r="K886" s="271">
        <v>2829</v>
      </c>
      <c r="L886" s="271">
        <v>7209</v>
      </c>
      <c r="M886" s="271">
        <v>20139</v>
      </c>
      <c r="N886" s="271">
        <v>16466</v>
      </c>
      <c r="O886" s="271">
        <v>10008</v>
      </c>
      <c r="P886" s="194">
        <v>1606486</v>
      </c>
    </row>
    <row r="887" spans="1:16" x14ac:dyDescent="0.15">
      <c r="A887" s="123" t="s">
        <v>140</v>
      </c>
      <c r="B887" s="203">
        <v>28.954047616858098</v>
      </c>
      <c r="C887" s="204">
        <v>29.083665338645421</v>
      </c>
      <c r="D887" s="204">
        <v>27.936002124410809</v>
      </c>
      <c r="E887" s="204">
        <v>28.370370370370367</v>
      </c>
      <c r="F887" s="204">
        <v>29.062972498058926</v>
      </c>
      <c r="G887" s="204">
        <v>27.960034072334643</v>
      </c>
      <c r="H887" s="204">
        <v>28.720036182722751</v>
      </c>
      <c r="I887" s="204">
        <v>28.062556615335428</v>
      </c>
      <c r="J887" s="204">
        <v>28.022898631667132</v>
      </c>
      <c r="K887" s="204">
        <v>32.284299858557283</v>
      </c>
      <c r="L887" s="204">
        <v>26.591760299625467</v>
      </c>
      <c r="M887" s="204">
        <v>34.539947365807642</v>
      </c>
      <c r="N887" s="204">
        <v>30.205296404275995</v>
      </c>
      <c r="O887" s="204">
        <v>27.14828137490008</v>
      </c>
      <c r="P887" s="203">
        <v>31.994688189630633</v>
      </c>
    </row>
    <row r="888" spans="1:16" x14ac:dyDescent="0.15">
      <c r="A888" s="84" t="s">
        <v>4</v>
      </c>
      <c r="B888" s="194">
        <f t="shared" ref="B888" si="126">SUM(C888:O888)</f>
        <v>420918</v>
      </c>
      <c r="C888" s="271">
        <v>13676</v>
      </c>
      <c r="D888" s="271">
        <v>24138</v>
      </c>
      <c r="E888" s="271">
        <v>24004</v>
      </c>
      <c r="F888" s="271">
        <v>52027</v>
      </c>
      <c r="G888" s="271">
        <v>102546</v>
      </c>
      <c r="H888" s="271">
        <v>16108</v>
      </c>
      <c r="I888" s="271">
        <v>55996</v>
      </c>
      <c r="J888" s="271">
        <v>11875</v>
      </c>
      <c r="K888" s="271">
        <v>12117</v>
      </c>
      <c r="L888" s="271">
        <v>16325</v>
      </c>
      <c r="M888" s="271">
        <v>40451</v>
      </c>
      <c r="N888" s="271">
        <v>32903</v>
      </c>
      <c r="O888" s="271">
        <v>18752</v>
      </c>
      <c r="P888" s="194">
        <v>4735801</v>
      </c>
    </row>
    <row r="889" spans="1:16" x14ac:dyDescent="0.15">
      <c r="A889" s="123" t="s">
        <v>140</v>
      </c>
      <c r="B889" s="203">
        <v>53.005704673270252</v>
      </c>
      <c r="C889" s="204">
        <v>52.3471775372916</v>
      </c>
      <c r="D889" s="204">
        <v>49.218847126103356</v>
      </c>
      <c r="E889" s="204">
        <v>52.993874744781031</v>
      </c>
      <c r="F889" s="204">
        <v>55.524373366138704</v>
      </c>
      <c r="G889" s="204">
        <v>52.504339685202162</v>
      </c>
      <c r="H889" s="204">
        <v>57.213806804072512</v>
      </c>
      <c r="I889" s="204">
        <v>49.453512876379612</v>
      </c>
      <c r="J889" s="204">
        <v>54.72</v>
      </c>
      <c r="K889" s="204">
        <v>56.885733157199468</v>
      </c>
      <c r="L889" s="204">
        <v>48.441041347626339</v>
      </c>
      <c r="M889" s="204">
        <v>57.133320146375233</v>
      </c>
      <c r="N889" s="204">
        <v>52.964955472478039</v>
      </c>
      <c r="O889" s="204">
        <v>52.671715017064848</v>
      </c>
      <c r="P889" s="203">
        <v>53.293273188865143</v>
      </c>
    </row>
    <row r="890" spans="1:16" x14ac:dyDescent="0.15">
      <c r="A890" s="124" t="s">
        <v>178</v>
      </c>
      <c r="B890" s="194">
        <f t="shared" ref="B890" si="127">SUM(C890:O890)</f>
        <v>2687</v>
      </c>
      <c r="C890" s="271">
        <v>70</v>
      </c>
      <c r="D890" s="271">
        <v>145</v>
      </c>
      <c r="E890" s="271">
        <v>190</v>
      </c>
      <c r="F890" s="271">
        <v>474</v>
      </c>
      <c r="G890" s="271">
        <v>641</v>
      </c>
      <c r="H890" s="271">
        <v>116</v>
      </c>
      <c r="I890" s="271">
        <v>587</v>
      </c>
      <c r="J890" s="271">
        <v>48</v>
      </c>
      <c r="K890" s="271">
        <v>24</v>
      </c>
      <c r="L890" s="271">
        <v>43</v>
      </c>
      <c r="M890" s="271">
        <v>138</v>
      </c>
      <c r="N890" s="271">
        <v>145</v>
      </c>
      <c r="O890" s="271">
        <v>66</v>
      </c>
      <c r="P890" s="194">
        <v>25722</v>
      </c>
    </row>
    <row r="891" spans="1:16" x14ac:dyDescent="0.15">
      <c r="A891" s="176" t="s">
        <v>140</v>
      </c>
      <c r="B891" s="203">
        <v>30.926684034238928</v>
      </c>
      <c r="C891" s="204">
        <v>34.285714285714285</v>
      </c>
      <c r="D891" s="204">
        <v>34.482758620689658</v>
      </c>
      <c r="E891" s="204">
        <v>30.526315789473685</v>
      </c>
      <c r="F891" s="204">
        <v>36.708860759493675</v>
      </c>
      <c r="G891" s="204">
        <v>28.081123244929795</v>
      </c>
      <c r="H891" s="204">
        <v>25</v>
      </c>
      <c r="I891" s="204">
        <v>30.323679727427599</v>
      </c>
      <c r="J891" s="204">
        <v>25</v>
      </c>
      <c r="K891" s="204">
        <v>20.833333333333336</v>
      </c>
      <c r="L891" s="204">
        <v>30.232558139534881</v>
      </c>
      <c r="M891" s="204">
        <v>30.434782608695656</v>
      </c>
      <c r="N891" s="204">
        <v>29.655172413793103</v>
      </c>
      <c r="O891" s="204">
        <v>34.848484848484851</v>
      </c>
      <c r="P891" s="203">
        <v>31.968742710520175</v>
      </c>
    </row>
    <row r="892" spans="1:16" x14ac:dyDescent="0.15">
      <c r="A892" s="125" t="s">
        <v>177</v>
      </c>
      <c r="B892" s="194">
        <f t="shared" ref="B892" si="128">SUM(C892:O892)</f>
        <v>4629</v>
      </c>
      <c r="C892" s="271">
        <v>332</v>
      </c>
      <c r="D892" s="271">
        <v>169</v>
      </c>
      <c r="E892" s="271">
        <v>319</v>
      </c>
      <c r="F892" s="271">
        <v>455</v>
      </c>
      <c r="G892" s="271">
        <v>655</v>
      </c>
      <c r="H892" s="271">
        <v>193</v>
      </c>
      <c r="I892" s="271">
        <v>380</v>
      </c>
      <c r="J892" s="271">
        <v>240</v>
      </c>
      <c r="K892" s="271">
        <v>524</v>
      </c>
      <c r="L892" s="271">
        <v>343</v>
      </c>
      <c r="M892" s="271">
        <v>219</v>
      </c>
      <c r="N892" s="271">
        <v>559</v>
      </c>
      <c r="O892" s="271">
        <v>241</v>
      </c>
      <c r="P892" s="194">
        <v>31992</v>
      </c>
    </row>
    <row r="893" spans="1:16" x14ac:dyDescent="0.15">
      <c r="A893" s="126" t="s">
        <v>7</v>
      </c>
      <c r="B893" s="215">
        <f t="shared" ref="B893:O893" si="129">B884+B886+B888</f>
        <v>1429758</v>
      </c>
      <c r="C893" s="216">
        <f t="shared" si="129"/>
        <v>42538</v>
      </c>
      <c r="D893" s="216">
        <f t="shared" si="129"/>
        <v>82175</v>
      </c>
      <c r="E893" s="216">
        <f t="shared" si="129"/>
        <v>80539</v>
      </c>
      <c r="F893" s="216">
        <f t="shared" si="129"/>
        <v>166517</v>
      </c>
      <c r="G893" s="216">
        <f t="shared" si="129"/>
        <v>350082</v>
      </c>
      <c r="H893" s="216">
        <f t="shared" si="129"/>
        <v>55941</v>
      </c>
      <c r="I893" s="216">
        <f t="shared" si="129"/>
        <v>238822</v>
      </c>
      <c r="J893" s="216">
        <f t="shared" si="129"/>
        <v>45209</v>
      </c>
      <c r="K893" s="216">
        <f t="shared" si="129"/>
        <v>24918</v>
      </c>
      <c r="L893" s="216">
        <f t="shared" si="129"/>
        <v>58820</v>
      </c>
      <c r="M893" s="216">
        <f t="shared" si="129"/>
        <v>113858</v>
      </c>
      <c r="N893" s="216">
        <f t="shared" si="129"/>
        <v>104643</v>
      </c>
      <c r="O893" s="216">
        <f t="shared" si="129"/>
        <v>65696</v>
      </c>
      <c r="P893" s="215">
        <v>15245952</v>
      </c>
    </row>
    <row r="894" spans="1:16" x14ac:dyDescent="0.15">
      <c r="A894" s="123" t="s">
        <v>140</v>
      </c>
      <c r="B894" s="203">
        <v>37.512034449463705</v>
      </c>
      <c r="C894" s="204">
        <v>38.147625763986838</v>
      </c>
      <c r="D894" s="204">
        <v>36.173344036585661</v>
      </c>
      <c r="E894" s="204">
        <v>37.708051483821322</v>
      </c>
      <c r="F894" s="204">
        <v>38.535894187645219</v>
      </c>
      <c r="G894" s="204">
        <v>37.249116713746702</v>
      </c>
      <c r="H894" s="204">
        <v>39.097327732594508</v>
      </c>
      <c r="I894" s="204">
        <v>34.749768672620469</v>
      </c>
      <c r="J894" s="204">
        <v>39.033128400194613</v>
      </c>
      <c r="K894" s="204">
        <v>43.944928350660298</v>
      </c>
      <c r="L894" s="204">
        <v>35.778509143962275</v>
      </c>
      <c r="M894" s="204">
        <v>41.099968386666198</v>
      </c>
      <c r="N894" s="204">
        <v>38.284534821496827</v>
      </c>
      <c r="O894" s="204">
        <v>36.654777263413521</v>
      </c>
      <c r="P894" s="203">
        <v>38.479961847200769</v>
      </c>
    </row>
    <row r="895" spans="1:16" x14ac:dyDescent="0.15">
      <c r="A895" s="123" t="s">
        <v>90</v>
      </c>
      <c r="B895" s="203">
        <f t="shared" ref="B895:O895" si="130">B893/B8*100</f>
        <v>24.131515050656066</v>
      </c>
      <c r="C895" s="204">
        <f t="shared" si="130"/>
        <v>27.912439795797845</v>
      </c>
      <c r="D895" s="204">
        <f t="shared" si="130"/>
        <v>22.048268738009956</v>
      </c>
      <c r="E895" s="204">
        <f t="shared" si="130"/>
        <v>28.933395602816496</v>
      </c>
      <c r="F895" s="204">
        <f t="shared" si="130"/>
        <v>22.247711324999866</v>
      </c>
      <c r="G895" s="204">
        <f t="shared" si="130"/>
        <v>24.989167948548648</v>
      </c>
      <c r="H895" s="204">
        <f t="shared" si="130"/>
        <v>29.436434434855819</v>
      </c>
      <c r="I895" s="204">
        <f t="shared" si="130"/>
        <v>20.305489544231367</v>
      </c>
      <c r="J895" s="204">
        <f t="shared" si="130"/>
        <v>26.107318988716028</v>
      </c>
      <c r="K895" s="204">
        <f t="shared" si="130"/>
        <v>32.663922607031438</v>
      </c>
      <c r="L895" s="204">
        <f t="shared" si="130"/>
        <v>25.93028535657449</v>
      </c>
      <c r="M895" s="204">
        <f t="shared" si="130"/>
        <v>23.769937369519834</v>
      </c>
      <c r="N895" s="204">
        <f t="shared" si="130"/>
        <v>26.976937236077525</v>
      </c>
      <c r="O895" s="204">
        <f t="shared" si="130"/>
        <v>25.015802420245375</v>
      </c>
      <c r="P895" s="203">
        <v>23.492192065099619</v>
      </c>
    </row>
    <row r="896" spans="1:16" x14ac:dyDescent="0.15">
      <c r="A896" s="85" t="s">
        <v>551</v>
      </c>
      <c r="B896" s="215"/>
      <c r="C896" s="216"/>
      <c r="D896" s="216"/>
      <c r="E896" s="216"/>
      <c r="F896" s="216"/>
      <c r="G896" s="216"/>
      <c r="H896" s="216"/>
      <c r="I896" s="216"/>
      <c r="J896" s="216"/>
      <c r="K896" s="216"/>
      <c r="L896" s="216"/>
      <c r="M896" s="216"/>
      <c r="N896" s="216"/>
      <c r="O896" s="216"/>
      <c r="P896" s="215"/>
    </row>
    <row r="897" spans="1:16" x14ac:dyDescent="0.15">
      <c r="A897" s="127" t="s">
        <v>351</v>
      </c>
      <c r="B897" s="196">
        <v>105</v>
      </c>
      <c r="C897" s="270" t="s">
        <v>594</v>
      </c>
      <c r="D897" s="270" t="s">
        <v>594</v>
      </c>
      <c r="E897" s="270" t="s">
        <v>594</v>
      </c>
      <c r="F897" s="270" t="s">
        <v>594</v>
      </c>
      <c r="G897" s="270" t="s">
        <v>594</v>
      </c>
      <c r="H897" s="270" t="s">
        <v>594</v>
      </c>
      <c r="I897" s="270" t="s">
        <v>594</v>
      </c>
      <c r="J897" s="270" t="s">
        <v>594</v>
      </c>
      <c r="K897" s="270" t="s">
        <v>594</v>
      </c>
      <c r="L897" s="270" t="s">
        <v>594</v>
      </c>
      <c r="M897" s="270" t="s">
        <v>594</v>
      </c>
      <c r="N897" s="270" t="s">
        <v>594</v>
      </c>
      <c r="O897" s="270" t="s">
        <v>594</v>
      </c>
      <c r="P897" s="196">
        <v>1116</v>
      </c>
    </row>
    <row r="898" spans="1:16" x14ac:dyDescent="0.15">
      <c r="A898" s="128" t="s">
        <v>8</v>
      </c>
      <c r="B898" s="196">
        <v>74</v>
      </c>
      <c r="C898" s="270" t="s">
        <v>594</v>
      </c>
      <c r="D898" s="270" t="s">
        <v>594</v>
      </c>
      <c r="E898" s="270" t="s">
        <v>594</v>
      </c>
      <c r="F898" s="270" t="s">
        <v>594</v>
      </c>
      <c r="G898" s="270" t="s">
        <v>594</v>
      </c>
      <c r="H898" s="270" t="s">
        <v>594</v>
      </c>
      <c r="I898" s="270" t="s">
        <v>594</v>
      </c>
      <c r="J898" s="270" t="s">
        <v>594</v>
      </c>
      <c r="K898" s="270" t="s">
        <v>594</v>
      </c>
      <c r="L898" s="270" t="s">
        <v>594</v>
      </c>
      <c r="M898" s="270" t="s">
        <v>594</v>
      </c>
      <c r="N898" s="270" t="s">
        <v>594</v>
      </c>
      <c r="O898" s="270" t="s">
        <v>594</v>
      </c>
      <c r="P898" s="196">
        <v>897</v>
      </c>
    </row>
    <row r="899" spans="1:16" x14ac:dyDescent="0.15">
      <c r="A899" s="129" t="s">
        <v>9</v>
      </c>
      <c r="B899" s="198">
        <v>31</v>
      </c>
      <c r="C899" s="289" t="s">
        <v>594</v>
      </c>
      <c r="D899" s="289" t="s">
        <v>594</v>
      </c>
      <c r="E899" s="289" t="s">
        <v>594</v>
      </c>
      <c r="F899" s="289" t="s">
        <v>594</v>
      </c>
      <c r="G899" s="289" t="s">
        <v>594</v>
      </c>
      <c r="H899" s="289" t="s">
        <v>594</v>
      </c>
      <c r="I899" s="289" t="s">
        <v>594</v>
      </c>
      <c r="J899" s="289" t="s">
        <v>594</v>
      </c>
      <c r="K899" s="289" t="s">
        <v>594</v>
      </c>
      <c r="L899" s="289" t="s">
        <v>594</v>
      </c>
      <c r="M899" s="289" t="s">
        <v>594</v>
      </c>
      <c r="N899" s="289" t="s">
        <v>594</v>
      </c>
      <c r="O899" s="289" t="s">
        <v>594</v>
      </c>
      <c r="P899" s="198">
        <v>219</v>
      </c>
    </row>
    <row r="900" spans="1:16" x14ac:dyDescent="0.15">
      <c r="A900" s="38" t="s">
        <v>219</v>
      </c>
      <c r="B900" s="4"/>
      <c r="C900" s="4"/>
      <c r="D900" s="4"/>
      <c r="E900" s="4"/>
      <c r="F900" s="4"/>
      <c r="G900" s="4"/>
      <c r="H900" s="4"/>
      <c r="I900" s="4"/>
      <c r="J900" s="4"/>
      <c r="K900" s="4"/>
      <c r="L900" s="4"/>
      <c r="M900" s="4"/>
      <c r="N900" s="4"/>
      <c r="O900" s="4"/>
      <c r="P900" s="4"/>
    </row>
    <row r="901" spans="1:16" x14ac:dyDescent="0.15">
      <c r="A901" s="38" t="s">
        <v>300</v>
      </c>
      <c r="B901" s="4"/>
      <c r="C901" s="4"/>
      <c r="D901" s="4"/>
      <c r="E901" s="4"/>
      <c r="F901" s="4"/>
      <c r="G901" s="4"/>
      <c r="H901" s="4"/>
      <c r="I901" s="4"/>
      <c r="J901" s="4"/>
      <c r="K901" s="4"/>
      <c r="L901" s="4"/>
      <c r="M901" s="4"/>
      <c r="N901" s="4"/>
      <c r="O901" s="4"/>
      <c r="P901" s="4"/>
    </row>
    <row r="902" spans="1:16" x14ac:dyDescent="0.2">
      <c r="A902" s="42"/>
    </row>
    <row r="903" spans="1:16" ht="15.75" x14ac:dyDescent="0.2">
      <c r="A903" s="24" t="s">
        <v>392</v>
      </c>
    </row>
    <row r="904" spans="1:16" ht="12.75" x14ac:dyDescent="0.2">
      <c r="A904" s="29" t="s">
        <v>217</v>
      </c>
    </row>
    <row r="905" spans="1:16" x14ac:dyDescent="0.2">
      <c r="A905" s="31" t="s">
        <v>711</v>
      </c>
    </row>
    <row r="906" spans="1:16" ht="24.75" x14ac:dyDescent="0.15">
      <c r="A906" s="199"/>
      <c r="B906" s="193" t="s">
        <v>578</v>
      </c>
      <c r="C906" s="200" t="s">
        <v>579</v>
      </c>
      <c r="D906" s="200" t="s">
        <v>580</v>
      </c>
      <c r="E906" s="200" t="s">
        <v>581</v>
      </c>
      <c r="F906" s="200" t="s">
        <v>582</v>
      </c>
      <c r="G906" s="200" t="s">
        <v>583</v>
      </c>
      <c r="H906" s="200" t="s">
        <v>584</v>
      </c>
      <c r="I906" s="200" t="s">
        <v>585</v>
      </c>
      <c r="J906" s="200" t="s">
        <v>586</v>
      </c>
      <c r="K906" s="200" t="s">
        <v>587</v>
      </c>
      <c r="L906" s="200" t="s">
        <v>588</v>
      </c>
      <c r="M906" s="200" t="s">
        <v>589</v>
      </c>
      <c r="N906" s="200" t="s">
        <v>590</v>
      </c>
      <c r="O906" s="200" t="s">
        <v>591</v>
      </c>
      <c r="P906" s="193" t="s">
        <v>592</v>
      </c>
    </row>
    <row r="907" spans="1:16" x14ac:dyDescent="0.15">
      <c r="A907" s="44" t="s">
        <v>552</v>
      </c>
      <c r="B907" s="248"/>
      <c r="C907" s="249"/>
      <c r="D907" s="249"/>
      <c r="E907" s="249"/>
      <c r="F907" s="249"/>
      <c r="G907" s="250"/>
      <c r="H907" s="249"/>
      <c r="I907" s="249"/>
      <c r="J907" s="249"/>
      <c r="K907" s="249"/>
      <c r="L907" s="249"/>
      <c r="M907" s="249"/>
      <c r="N907" s="249"/>
      <c r="O907" s="249"/>
      <c r="P907" s="248"/>
    </row>
    <row r="908" spans="1:16" x14ac:dyDescent="0.15">
      <c r="A908" s="83" t="s">
        <v>155</v>
      </c>
      <c r="B908" s="215">
        <f t="shared" ref="B908" si="131">SUM(C908:O908)</f>
        <v>28518</v>
      </c>
      <c r="C908" s="216">
        <v>957</v>
      </c>
      <c r="D908" s="216">
        <v>2023</v>
      </c>
      <c r="E908" s="216">
        <v>1665</v>
      </c>
      <c r="F908" s="216">
        <v>3315</v>
      </c>
      <c r="G908" s="216">
        <v>5763</v>
      </c>
      <c r="H908" s="216">
        <v>1422</v>
      </c>
      <c r="I908" s="216">
        <v>4276</v>
      </c>
      <c r="J908" s="216">
        <v>1089</v>
      </c>
      <c r="K908" s="216">
        <v>644</v>
      </c>
      <c r="L908" s="216">
        <v>1275</v>
      </c>
      <c r="M908" s="216">
        <v>2485</v>
      </c>
      <c r="N908" s="216">
        <v>1950</v>
      </c>
      <c r="O908" s="216">
        <v>1654</v>
      </c>
      <c r="P908" s="215">
        <v>265798</v>
      </c>
    </row>
    <row r="909" spans="1:16" x14ac:dyDescent="0.15">
      <c r="A909" s="82" t="s">
        <v>156</v>
      </c>
      <c r="B909" s="215">
        <f t="shared" ref="B909:B912" si="132">SUM(C909:O909)</f>
        <v>4090</v>
      </c>
      <c r="C909" s="216">
        <v>147</v>
      </c>
      <c r="D909" s="216">
        <v>315</v>
      </c>
      <c r="E909" s="216">
        <v>284</v>
      </c>
      <c r="F909" s="216">
        <v>427</v>
      </c>
      <c r="G909" s="216">
        <v>819</v>
      </c>
      <c r="H909" s="216">
        <v>203</v>
      </c>
      <c r="I909" s="216">
        <v>482</v>
      </c>
      <c r="J909" s="216">
        <v>185</v>
      </c>
      <c r="K909" s="216">
        <v>91</v>
      </c>
      <c r="L909" s="216">
        <v>224</v>
      </c>
      <c r="M909" s="216">
        <v>229</v>
      </c>
      <c r="N909" s="216">
        <v>410</v>
      </c>
      <c r="O909" s="216">
        <v>274</v>
      </c>
      <c r="P909" s="215">
        <v>41832</v>
      </c>
    </row>
    <row r="910" spans="1:16" x14ac:dyDescent="0.15">
      <c r="A910" s="82" t="s">
        <v>10</v>
      </c>
      <c r="B910" s="215">
        <f t="shared" si="132"/>
        <v>4537</v>
      </c>
      <c r="C910" s="216">
        <v>168</v>
      </c>
      <c r="D910" s="216">
        <v>315</v>
      </c>
      <c r="E910" s="216">
        <v>280</v>
      </c>
      <c r="F910" s="216">
        <v>573</v>
      </c>
      <c r="G910" s="216">
        <v>867</v>
      </c>
      <c r="H910" s="216">
        <v>211</v>
      </c>
      <c r="I910" s="216">
        <v>845</v>
      </c>
      <c r="J910" s="216">
        <v>183</v>
      </c>
      <c r="K910" s="216">
        <v>87</v>
      </c>
      <c r="L910" s="216">
        <v>245</v>
      </c>
      <c r="M910" s="216">
        <v>362</v>
      </c>
      <c r="N910" s="216">
        <v>240</v>
      </c>
      <c r="O910" s="216">
        <v>161</v>
      </c>
      <c r="P910" s="215">
        <v>39480</v>
      </c>
    </row>
    <row r="911" spans="1:16" x14ac:dyDescent="0.15">
      <c r="A911" s="82" t="s">
        <v>11</v>
      </c>
      <c r="B911" s="215">
        <f t="shared" si="132"/>
        <v>785</v>
      </c>
      <c r="C911" s="216">
        <v>36</v>
      </c>
      <c r="D911" s="216">
        <v>60</v>
      </c>
      <c r="E911" s="216">
        <v>64</v>
      </c>
      <c r="F911" s="216">
        <v>77</v>
      </c>
      <c r="G911" s="216">
        <v>114</v>
      </c>
      <c r="H911" s="216">
        <v>46</v>
      </c>
      <c r="I911" s="216">
        <v>85</v>
      </c>
      <c r="J911" s="216">
        <v>57</v>
      </c>
      <c r="K911" s="216">
        <v>22</v>
      </c>
      <c r="L911" s="216">
        <v>59</v>
      </c>
      <c r="M911" s="216">
        <v>55</v>
      </c>
      <c r="N911" s="216">
        <v>56</v>
      </c>
      <c r="O911" s="216">
        <v>54</v>
      </c>
      <c r="P911" s="215">
        <v>6188</v>
      </c>
    </row>
    <row r="912" spans="1:16" x14ac:dyDescent="0.15">
      <c r="A912" s="82" t="s">
        <v>108</v>
      </c>
      <c r="B912" s="215">
        <f t="shared" si="132"/>
        <v>3148</v>
      </c>
      <c r="C912" s="216">
        <v>161</v>
      </c>
      <c r="D912" s="216">
        <v>328</v>
      </c>
      <c r="E912" s="216">
        <v>176</v>
      </c>
      <c r="F912" s="216">
        <v>245</v>
      </c>
      <c r="G912" s="216">
        <v>559</v>
      </c>
      <c r="H912" s="216">
        <v>179</v>
      </c>
      <c r="I912" s="216">
        <v>377</v>
      </c>
      <c r="J912" s="216">
        <v>194</v>
      </c>
      <c r="K912" s="216">
        <v>93</v>
      </c>
      <c r="L912" s="216">
        <v>89</v>
      </c>
      <c r="M912" s="216">
        <v>307</v>
      </c>
      <c r="N912" s="216">
        <v>187</v>
      </c>
      <c r="O912" s="216">
        <v>253</v>
      </c>
      <c r="P912" s="215">
        <v>28516</v>
      </c>
    </row>
    <row r="913" spans="1:16" x14ac:dyDescent="0.15">
      <c r="A913" s="76" t="s">
        <v>471</v>
      </c>
      <c r="B913" s="203">
        <f t="shared" ref="B913:O913" si="133">B908/B8*100</f>
        <v>0.48132799132063586</v>
      </c>
      <c r="C913" s="204">
        <f t="shared" si="133"/>
        <v>0.62796099686347584</v>
      </c>
      <c r="D913" s="204">
        <f t="shared" si="133"/>
        <v>0.54278853248547776</v>
      </c>
      <c r="E913" s="204">
        <f t="shared" si="133"/>
        <v>0.59814628538583126</v>
      </c>
      <c r="F913" s="204">
        <f t="shared" si="133"/>
        <v>0.4429047066808468</v>
      </c>
      <c r="G913" s="204">
        <f t="shared" si="133"/>
        <v>0.41136812200423289</v>
      </c>
      <c r="H913" s="204">
        <f t="shared" si="133"/>
        <v>0.74826352346874336</v>
      </c>
      <c r="I913" s="204">
        <f t="shared" si="133"/>
        <v>0.36356061540031204</v>
      </c>
      <c r="J913" s="204">
        <f t="shared" si="133"/>
        <v>0.62887633831121581</v>
      </c>
      <c r="K913" s="204">
        <f t="shared" si="133"/>
        <v>0.84419159478803452</v>
      </c>
      <c r="L913" s="204">
        <f t="shared" si="133"/>
        <v>0.56207265946331986</v>
      </c>
      <c r="M913" s="204">
        <f t="shared" si="133"/>
        <v>0.51878914405010434</v>
      </c>
      <c r="N913" s="204">
        <f t="shared" si="133"/>
        <v>0.50270947517130793</v>
      </c>
      <c r="O913" s="204">
        <f t="shared" si="133"/>
        <v>0.6298121225506248</v>
      </c>
      <c r="P913" s="203">
        <v>0.40956298868836455</v>
      </c>
    </row>
    <row r="914" spans="1:16" x14ac:dyDescent="0.15">
      <c r="A914" s="85" t="s">
        <v>662</v>
      </c>
      <c r="B914" s="215"/>
      <c r="C914" s="216"/>
      <c r="D914" s="216"/>
      <c r="E914" s="216"/>
      <c r="F914" s="216"/>
      <c r="G914" s="216"/>
      <c r="H914" s="216"/>
      <c r="I914" s="216"/>
      <c r="J914" s="216"/>
      <c r="K914" s="216"/>
      <c r="L914" s="216"/>
      <c r="M914" s="216"/>
      <c r="N914" s="216"/>
      <c r="O914" s="216"/>
      <c r="P914" s="215"/>
    </row>
    <row r="915" spans="1:16" x14ac:dyDescent="0.15">
      <c r="A915" s="82" t="s">
        <v>93</v>
      </c>
      <c r="B915" s="215">
        <f t="shared" ref="B915:B921" si="134">SUM(C915:O915)</f>
        <v>53</v>
      </c>
      <c r="C915" s="216">
        <v>2</v>
      </c>
      <c r="D915" s="216">
        <v>4</v>
      </c>
      <c r="E915" s="216">
        <v>2</v>
      </c>
      <c r="F915" s="216">
        <v>1</v>
      </c>
      <c r="G915" s="216">
        <v>11</v>
      </c>
      <c r="H915" s="216">
        <v>2</v>
      </c>
      <c r="I915" s="216">
        <v>19</v>
      </c>
      <c r="J915" s="216">
        <v>1</v>
      </c>
      <c r="K915" s="216">
        <v>0</v>
      </c>
      <c r="L915" s="216">
        <v>1</v>
      </c>
      <c r="M915" s="216">
        <v>5</v>
      </c>
      <c r="N915" s="216">
        <v>2</v>
      </c>
      <c r="O915" s="216">
        <v>3</v>
      </c>
      <c r="P915" s="215">
        <v>548</v>
      </c>
    </row>
    <row r="916" spans="1:16" x14ac:dyDescent="0.15">
      <c r="A916" s="82" t="s">
        <v>94</v>
      </c>
      <c r="B916" s="215">
        <f t="shared" si="134"/>
        <v>133</v>
      </c>
      <c r="C916" s="216">
        <v>3</v>
      </c>
      <c r="D916" s="216">
        <v>2</v>
      </c>
      <c r="E916" s="216">
        <v>1</v>
      </c>
      <c r="F916" s="216">
        <v>11</v>
      </c>
      <c r="G916" s="216">
        <v>43</v>
      </c>
      <c r="H916" s="216">
        <v>0</v>
      </c>
      <c r="I916" s="216">
        <v>48</v>
      </c>
      <c r="J916" s="216">
        <v>2</v>
      </c>
      <c r="K916" s="216">
        <v>1</v>
      </c>
      <c r="L916" s="216">
        <v>7</v>
      </c>
      <c r="M916" s="216">
        <v>10</v>
      </c>
      <c r="N916" s="216">
        <v>2</v>
      </c>
      <c r="O916" s="216">
        <v>3</v>
      </c>
      <c r="P916" s="215">
        <v>1167</v>
      </c>
    </row>
    <row r="917" spans="1:16" x14ac:dyDescent="0.15">
      <c r="A917" s="82" t="s">
        <v>301</v>
      </c>
      <c r="B917" s="215">
        <f t="shared" si="134"/>
        <v>261</v>
      </c>
      <c r="C917" s="216">
        <v>6</v>
      </c>
      <c r="D917" s="216">
        <v>15</v>
      </c>
      <c r="E917" s="216">
        <v>2</v>
      </c>
      <c r="F917" s="216">
        <v>16</v>
      </c>
      <c r="G917" s="216">
        <v>92</v>
      </c>
      <c r="H917" s="216">
        <v>1</v>
      </c>
      <c r="I917" s="216">
        <v>75</v>
      </c>
      <c r="J917" s="216">
        <v>2</v>
      </c>
      <c r="K917" s="216">
        <v>2</v>
      </c>
      <c r="L917" s="216">
        <v>11</v>
      </c>
      <c r="M917" s="216">
        <v>20</v>
      </c>
      <c r="N917" s="216">
        <v>11</v>
      </c>
      <c r="O917" s="216">
        <v>8</v>
      </c>
      <c r="P917" s="215">
        <v>2885</v>
      </c>
    </row>
    <row r="918" spans="1:16" x14ac:dyDescent="0.15">
      <c r="A918" s="82" t="s">
        <v>95</v>
      </c>
      <c r="B918" s="215">
        <f t="shared" si="134"/>
        <v>6</v>
      </c>
      <c r="C918" s="216">
        <v>0</v>
      </c>
      <c r="D918" s="216">
        <v>0</v>
      </c>
      <c r="E918" s="216">
        <v>0</v>
      </c>
      <c r="F918" s="216">
        <v>0</v>
      </c>
      <c r="G918" s="216">
        <v>3</v>
      </c>
      <c r="H918" s="216">
        <v>0</v>
      </c>
      <c r="I918" s="216">
        <v>2</v>
      </c>
      <c r="J918" s="216">
        <v>0</v>
      </c>
      <c r="K918" s="216">
        <v>0</v>
      </c>
      <c r="L918" s="216">
        <v>0</v>
      </c>
      <c r="M918" s="216">
        <v>1</v>
      </c>
      <c r="N918" s="216">
        <v>0</v>
      </c>
      <c r="O918" s="216">
        <v>0</v>
      </c>
      <c r="P918" s="215">
        <v>134</v>
      </c>
    </row>
    <row r="919" spans="1:16" x14ac:dyDescent="0.15">
      <c r="A919" s="83" t="s">
        <v>188</v>
      </c>
      <c r="B919" s="215">
        <f t="shared" si="134"/>
        <v>453</v>
      </c>
      <c r="C919" s="216">
        <v>11</v>
      </c>
      <c r="D919" s="216">
        <v>21</v>
      </c>
      <c r="E919" s="216">
        <v>5</v>
      </c>
      <c r="F919" s="216">
        <v>28</v>
      </c>
      <c r="G919" s="216">
        <v>149</v>
      </c>
      <c r="H919" s="216">
        <v>3</v>
      </c>
      <c r="I919" s="216">
        <v>144</v>
      </c>
      <c r="J919" s="216">
        <v>5</v>
      </c>
      <c r="K919" s="216">
        <v>3</v>
      </c>
      <c r="L919" s="216">
        <v>19</v>
      </c>
      <c r="M919" s="216">
        <v>36</v>
      </c>
      <c r="N919" s="216">
        <v>15</v>
      </c>
      <c r="O919" s="216">
        <v>14</v>
      </c>
      <c r="P919" s="215">
        <v>4734</v>
      </c>
    </row>
    <row r="920" spans="1:16" x14ac:dyDescent="0.15">
      <c r="A920" s="82" t="s">
        <v>96</v>
      </c>
      <c r="B920" s="215">
        <f t="shared" si="134"/>
        <v>800</v>
      </c>
      <c r="C920" s="216">
        <v>10</v>
      </c>
      <c r="D920" s="216">
        <v>41</v>
      </c>
      <c r="E920" s="216">
        <v>20</v>
      </c>
      <c r="F920" s="216">
        <v>53</v>
      </c>
      <c r="G920" s="216">
        <v>248</v>
      </c>
      <c r="H920" s="216">
        <v>20</v>
      </c>
      <c r="I920" s="216">
        <v>215</v>
      </c>
      <c r="J920" s="216">
        <v>7</v>
      </c>
      <c r="K920" s="216">
        <v>3</v>
      </c>
      <c r="L920" s="216">
        <v>23</v>
      </c>
      <c r="M920" s="216">
        <v>105</v>
      </c>
      <c r="N920" s="216">
        <v>39</v>
      </c>
      <c r="O920" s="216">
        <v>16</v>
      </c>
      <c r="P920" s="215">
        <v>7074</v>
      </c>
    </row>
    <row r="921" spans="1:16" x14ac:dyDescent="0.15">
      <c r="A921" s="82" t="s">
        <v>302</v>
      </c>
      <c r="B921" s="215">
        <f t="shared" si="134"/>
        <v>250</v>
      </c>
      <c r="C921" s="216">
        <v>4</v>
      </c>
      <c r="D921" s="216">
        <v>7</v>
      </c>
      <c r="E921" s="216">
        <v>9</v>
      </c>
      <c r="F921" s="216">
        <v>28</v>
      </c>
      <c r="G921" s="216">
        <v>81</v>
      </c>
      <c r="H921" s="216">
        <v>6</v>
      </c>
      <c r="I921" s="216">
        <v>62</v>
      </c>
      <c r="J921" s="216">
        <v>1</v>
      </c>
      <c r="K921" s="216">
        <v>2</v>
      </c>
      <c r="L921" s="216">
        <v>5</v>
      </c>
      <c r="M921" s="216">
        <v>20</v>
      </c>
      <c r="N921" s="216">
        <v>14</v>
      </c>
      <c r="O921" s="216">
        <v>11</v>
      </c>
      <c r="P921" s="215">
        <v>2204</v>
      </c>
    </row>
    <row r="922" spans="1:16" x14ac:dyDescent="0.15">
      <c r="A922" s="85" t="s">
        <v>661</v>
      </c>
      <c r="B922" s="215"/>
      <c r="C922" s="216"/>
      <c r="D922" s="216"/>
      <c r="E922" s="216"/>
      <c r="F922" s="216"/>
      <c r="G922" s="216"/>
      <c r="H922" s="216"/>
      <c r="I922" s="216"/>
      <c r="J922" s="216"/>
      <c r="K922" s="216"/>
      <c r="L922" s="216"/>
      <c r="M922" s="216"/>
      <c r="N922" s="216"/>
      <c r="O922" s="216"/>
      <c r="P922" s="215"/>
    </row>
    <row r="923" spans="1:16" x14ac:dyDescent="0.15">
      <c r="A923" s="82" t="s">
        <v>386</v>
      </c>
      <c r="B923" s="215">
        <f t="shared" ref="B923:B925" si="135">SUM(C923:O923)</f>
        <v>129</v>
      </c>
      <c r="C923" s="216">
        <v>1</v>
      </c>
      <c r="D923" s="216">
        <v>4</v>
      </c>
      <c r="E923" s="216">
        <v>1</v>
      </c>
      <c r="F923" s="216">
        <v>7</v>
      </c>
      <c r="G923" s="216">
        <v>48</v>
      </c>
      <c r="H923" s="216">
        <v>2</v>
      </c>
      <c r="I923" s="216">
        <v>42</v>
      </c>
      <c r="J923" s="216">
        <v>0</v>
      </c>
      <c r="K923" s="216">
        <v>2</v>
      </c>
      <c r="L923" s="216">
        <v>4</v>
      </c>
      <c r="M923" s="216">
        <v>13</v>
      </c>
      <c r="N923" s="216">
        <v>3</v>
      </c>
      <c r="O923" s="216">
        <v>2</v>
      </c>
      <c r="P923" s="215">
        <v>1057</v>
      </c>
    </row>
    <row r="924" spans="1:16" x14ac:dyDescent="0.15">
      <c r="A924" s="82" t="s">
        <v>387</v>
      </c>
      <c r="B924" s="215">
        <f t="shared" si="135"/>
        <v>78</v>
      </c>
      <c r="C924" s="216">
        <v>0</v>
      </c>
      <c r="D924" s="216">
        <v>3</v>
      </c>
      <c r="E924" s="216">
        <v>1</v>
      </c>
      <c r="F924" s="216">
        <v>3</v>
      </c>
      <c r="G924" s="216">
        <v>27</v>
      </c>
      <c r="H924" s="216">
        <v>2</v>
      </c>
      <c r="I924" s="216">
        <v>28</v>
      </c>
      <c r="J924" s="216">
        <v>0</v>
      </c>
      <c r="K924" s="216">
        <v>1</v>
      </c>
      <c r="L924" s="216">
        <v>2</v>
      </c>
      <c r="M924" s="216">
        <v>7</v>
      </c>
      <c r="N924" s="216">
        <v>2</v>
      </c>
      <c r="O924" s="216">
        <v>2</v>
      </c>
      <c r="P924" s="215">
        <v>738</v>
      </c>
    </row>
    <row r="925" spans="1:16" x14ac:dyDescent="0.15">
      <c r="A925" s="173" t="s">
        <v>388</v>
      </c>
      <c r="B925" s="277">
        <f t="shared" si="135"/>
        <v>51</v>
      </c>
      <c r="C925" s="278">
        <v>1</v>
      </c>
      <c r="D925" s="278">
        <v>1</v>
      </c>
      <c r="E925" s="278">
        <v>0</v>
      </c>
      <c r="F925" s="278">
        <v>4</v>
      </c>
      <c r="G925" s="278">
        <v>21</v>
      </c>
      <c r="H925" s="278">
        <v>0</v>
      </c>
      <c r="I925" s="278">
        <v>14</v>
      </c>
      <c r="J925" s="278">
        <v>0</v>
      </c>
      <c r="K925" s="278">
        <v>1</v>
      </c>
      <c r="L925" s="278">
        <v>2</v>
      </c>
      <c r="M925" s="278">
        <v>6</v>
      </c>
      <c r="N925" s="278">
        <v>1</v>
      </c>
      <c r="O925" s="278">
        <v>0</v>
      </c>
      <c r="P925" s="277">
        <v>319</v>
      </c>
    </row>
    <row r="926" spans="1:16" x14ac:dyDescent="0.2">
      <c r="A926" s="38" t="s">
        <v>570</v>
      </c>
      <c r="B926" s="11"/>
      <c r="C926" s="11"/>
      <c r="D926" s="11"/>
      <c r="E926" s="11"/>
      <c r="F926" s="11"/>
      <c r="G926" s="11"/>
      <c r="H926" s="11"/>
      <c r="I926" s="11"/>
      <c r="J926" s="11"/>
      <c r="K926" s="11"/>
      <c r="L926" s="11"/>
      <c r="M926" s="11"/>
      <c r="N926" s="11"/>
      <c r="O926" s="11"/>
      <c r="P926" s="11"/>
    </row>
    <row r="927" spans="1:16" ht="67.5" x14ac:dyDescent="0.2">
      <c r="A927" s="137" t="s">
        <v>389</v>
      </c>
    </row>
    <row r="928" spans="1:16" x14ac:dyDescent="0.2">
      <c r="A928" s="28"/>
      <c r="B928" s="18"/>
      <c r="C928" s="18"/>
      <c r="D928" s="18"/>
      <c r="E928" s="18"/>
      <c r="F928" s="18"/>
      <c r="G928" s="18"/>
      <c r="H928" s="18"/>
      <c r="I928" s="18"/>
      <c r="J928" s="18"/>
      <c r="K928" s="18"/>
      <c r="L928" s="18"/>
      <c r="M928" s="18"/>
      <c r="N928" s="18"/>
      <c r="O928" s="18"/>
      <c r="P928" s="18"/>
    </row>
    <row r="929" spans="1:16" ht="15.75" x14ac:dyDescent="0.2">
      <c r="A929" s="24" t="s">
        <v>318</v>
      </c>
      <c r="B929" s="11"/>
      <c r="C929" s="11"/>
      <c r="D929" s="11"/>
      <c r="E929" s="11"/>
      <c r="F929" s="11"/>
      <c r="G929" s="11"/>
      <c r="H929" s="11"/>
      <c r="I929" s="11"/>
      <c r="J929" s="11"/>
      <c r="K929" s="11"/>
      <c r="L929" s="11"/>
      <c r="M929" s="11"/>
      <c r="N929" s="11"/>
      <c r="O929" s="11"/>
      <c r="P929" s="11"/>
    </row>
    <row r="930" spans="1:16" ht="12.75" x14ac:dyDescent="0.2">
      <c r="A930" s="29" t="s">
        <v>553</v>
      </c>
      <c r="B930" s="11"/>
      <c r="C930" s="11"/>
      <c r="D930" s="11"/>
      <c r="E930" s="11"/>
      <c r="F930" s="11"/>
      <c r="G930" s="11"/>
      <c r="H930" s="11"/>
      <c r="I930" s="11"/>
      <c r="J930" s="11"/>
      <c r="K930" s="11"/>
      <c r="L930" s="11"/>
      <c r="M930" s="11"/>
      <c r="N930" s="11"/>
      <c r="O930" s="11"/>
      <c r="P930" s="11"/>
    </row>
    <row r="931" spans="1:16" x14ac:dyDescent="0.2">
      <c r="A931" s="336" t="s">
        <v>559</v>
      </c>
      <c r="B931" s="11"/>
      <c r="C931" s="11"/>
      <c r="D931" s="11"/>
      <c r="E931" s="11"/>
      <c r="F931" s="11"/>
      <c r="G931" s="11"/>
      <c r="H931" s="11"/>
      <c r="I931" s="11"/>
      <c r="J931" s="11"/>
      <c r="K931" s="11"/>
      <c r="L931" s="11"/>
      <c r="M931" s="11"/>
      <c r="N931" s="11"/>
      <c r="O931" s="11"/>
      <c r="P931" s="11"/>
    </row>
    <row r="932" spans="1:16" ht="24.75" x14ac:dyDescent="0.15">
      <c r="A932" s="199"/>
      <c r="B932" s="193" t="s">
        <v>578</v>
      </c>
      <c r="C932" s="200" t="s">
        <v>579</v>
      </c>
      <c r="D932" s="200" t="s">
        <v>580</v>
      </c>
      <c r="E932" s="200" t="s">
        <v>581</v>
      </c>
      <c r="F932" s="200" t="s">
        <v>582</v>
      </c>
      <c r="G932" s="200" t="s">
        <v>583</v>
      </c>
      <c r="H932" s="200" t="s">
        <v>584</v>
      </c>
      <c r="I932" s="200" t="s">
        <v>585</v>
      </c>
      <c r="J932" s="200" t="s">
        <v>586</v>
      </c>
      <c r="K932" s="200" t="s">
        <v>587</v>
      </c>
      <c r="L932" s="200" t="s">
        <v>588</v>
      </c>
      <c r="M932" s="200" t="s">
        <v>589</v>
      </c>
      <c r="N932" s="200" t="s">
        <v>590</v>
      </c>
      <c r="O932" s="200" t="s">
        <v>591</v>
      </c>
      <c r="P932" s="193" t="s">
        <v>592</v>
      </c>
    </row>
    <row r="933" spans="1:16" ht="15" x14ac:dyDescent="0.2">
      <c r="A933" s="147" t="s">
        <v>560</v>
      </c>
      <c r="B933" s="273"/>
      <c r="C933" s="275"/>
      <c r="D933" s="274"/>
      <c r="E933" s="275"/>
      <c r="F933" s="274"/>
      <c r="G933" s="276"/>
      <c r="H933" s="275"/>
      <c r="I933" s="274"/>
      <c r="J933" s="275"/>
      <c r="K933" s="274"/>
      <c r="L933" s="275"/>
      <c r="M933" s="274"/>
      <c r="N933" s="275"/>
      <c r="O933" s="275"/>
      <c r="P933" s="273"/>
    </row>
    <row r="934" spans="1:16" x14ac:dyDescent="0.15">
      <c r="A934" s="47" t="s">
        <v>34</v>
      </c>
      <c r="B934" s="217">
        <v>32</v>
      </c>
      <c r="C934" s="240" t="s">
        <v>594</v>
      </c>
      <c r="D934" s="240" t="s">
        <v>594</v>
      </c>
      <c r="E934" s="240" t="s">
        <v>594</v>
      </c>
      <c r="F934" s="240" t="s">
        <v>594</v>
      </c>
      <c r="G934" s="240" t="s">
        <v>594</v>
      </c>
      <c r="H934" s="240" t="s">
        <v>594</v>
      </c>
      <c r="I934" s="240" t="s">
        <v>594</v>
      </c>
      <c r="J934" s="240" t="s">
        <v>594</v>
      </c>
      <c r="K934" s="240" t="s">
        <v>594</v>
      </c>
      <c r="L934" s="240" t="s">
        <v>594</v>
      </c>
      <c r="M934" s="240" t="s">
        <v>594</v>
      </c>
      <c r="N934" s="240" t="s">
        <v>594</v>
      </c>
      <c r="O934" s="240" t="s">
        <v>594</v>
      </c>
      <c r="P934" s="217">
        <v>72</v>
      </c>
    </row>
    <row r="935" spans="1:16" x14ac:dyDescent="0.15">
      <c r="A935" s="47" t="s">
        <v>63</v>
      </c>
      <c r="B935" s="217">
        <v>0</v>
      </c>
      <c r="C935" s="240" t="s">
        <v>594</v>
      </c>
      <c r="D935" s="240" t="s">
        <v>594</v>
      </c>
      <c r="E935" s="240" t="s">
        <v>594</v>
      </c>
      <c r="F935" s="240" t="s">
        <v>594</v>
      </c>
      <c r="G935" s="240" t="s">
        <v>594</v>
      </c>
      <c r="H935" s="240" t="s">
        <v>594</v>
      </c>
      <c r="I935" s="240" t="s">
        <v>594</v>
      </c>
      <c r="J935" s="240" t="s">
        <v>594</v>
      </c>
      <c r="K935" s="240" t="s">
        <v>594</v>
      </c>
      <c r="L935" s="240" t="s">
        <v>594</v>
      </c>
      <c r="M935" s="240" t="s">
        <v>594</v>
      </c>
      <c r="N935" s="240" t="s">
        <v>594</v>
      </c>
      <c r="O935" s="240" t="s">
        <v>594</v>
      </c>
      <c r="P935" s="217">
        <v>3</v>
      </c>
    </row>
    <row r="936" spans="1:16" x14ac:dyDescent="0.15">
      <c r="A936" s="47" t="s">
        <v>359</v>
      </c>
      <c r="B936" s="217">
        <v>861</v>
      </c>
      <c r="C936" s="240" t="s">
        <v>594</v>
      </c>
      <c r="D936" s="240" t="s">
        <v>594</v>
      </c>
      <c r="E936" s="240" t="s">
        <v>594</v>
      </c>
      <c r="F936" s="240" t="s">
        <v>594</v>
      </c>
      <c r="G936" s="240" t="s">
        <v>594</v>
      </c>
      <c r="H936" s="240" t="s">
        <v>594</v>
      </c>
      <c r="I936" s="240" t="s">
        <v>594</v>
      </c>
      <c r="J936" s="240" t="s">
        <v>594</v>
      </c>
      <c r="K936" s="240" t="s">
        <v>594</v>
      </c>
      <c r="L936" s="240" t="s">
        <v>594</v>
      </c>
      <c r="M936" s="240" t="s">
        <v>594</v>
      </c>
      <c r="N936" s="240" t="s">
        <v>594</v>
      </c>
      <c r="O936" s="240" t="s">
        <v>594</v>
      </c>
      <c r="P936" s="217">
        <v>8004</v>
      </c>
    </row>
    <row r="937" spans="1:16" x14ac:dyDescent="0.15">
      <c r="A937" s="47" t="s">
        <v>91</v>
      </c>
      <c r="B937" s="217">
        <v>87</v>
      </c>
      <c r="C937" s="240" t="s">
        <v>594</v>
      </c>
      <c r="D937" s="240" t="s">
        <v>594</v>
      </c>
      <c r="E937" s="240" t="s">
        <v>594</v>
      </c>
      <c r="F937" s="240" t="s">
        <v>594</v>
      </c>
      <c r="G937" s="240" t="s">
        <v>594</v>
      </c>
      <c r="H937" s="240" t="s">
        <v>594</v>
      </c>
      <c r="I937" s="240" t="s">
        <v>594</v>
      </c>
      <c r="J937" s="240" t="s">
        <v>594</v>
      </c>
      <c r="K937" s="240" t="s">
        <v>594</v>
      </c>
      <c r="L937" s="240" t="s">
        <v>594</v>
      </c>
      <c r="M937" s="240" t="s">
        <v>594</v>
      </c>
      <c r="N937" s="240" t="s">
        <v>594</v>
      </c>
      <c r="O937" s="240" t="s">
        <v>594</v>
      </c>
      <c r="P937" s="217">
        <v>1461</v>
      </c>
    </row>
    <row r="938" spans="1:16" ht="15" x14ac:dyDescent="0.15">
      <c r="A938" s="337" t="s">
        <v>561</v>
      </c>
      <c r="B938" s="217"/>
      <c r="C938" s="240"/>
      <c r="D938" s="240"/>
      <c r="E938" s="240"/>
      <c r="F938" s="240"/>
      <c r="G938" s="240"/>
      <c r="H938" s="240"/>
      <c r="I938" s="240"/>
      <c r="J938" s="240"/>
      <c r="K938" s="240"/>
      <c r="L938" s="240"/>
      <c r="M938" s="240"/>
      <c r="N938" s="240"/>
      <c r="O938" s="240"/>
      <c r="P938" s="217"/>
    </row>
    <row r="939" spans="1:16" x14ac:dyDescent="0.15">
      <c r="A939" s="47" t="s">
        <v>64</v>
      </c>
      <c r="B939" s="217">
        <v>39</v>
      </c>
      <c r="C939" s="240" t="s">
        <v>594</v>
      </c>
      <c r="D939" s="240" t="s">
        <v>594</v>
      </c>
      <c r="E939" s="240" t="s">
        <v>594</v>
      </c>
      <c r="F939" s="240" t="s">
        <v>594</v>
      </c>
      <c r="G939" s="240" t="s">
        <v>594</v>
      </c>
      <c r="H939" s="240" t="s">
        <v>594</v>
      </c>
      <c r="I939" s="240" t="s">
        <v>594</v>
      </c>
      <c r="J939" s="240" t="s">
        <v>594</v>
      </c>
      <c r="K939" s="240" t="s">
        <v>594</v>
      </c>
      <c r="L939" s="240" t="s">
        <v>594</v>
      </c>
      <c r="M939" s="240" t="s">
        <v>594</v>
      </c>
      <c r="N939" s="240" t="s">
        <v>594</v>
      </c>
      <c r="O939" s="240" t="s">
        <v>594</v>
      </c>
      <c r="P939" s="217">
        <v>432</v>
      </c>
    </row>
    <row r="940" spans="1:16" x14ac:dyDescent="0.15">
      <c r="A940" s="47" t="s">
        <v>33</v>
      </c>
      <c r="B940" s="217">
        <v>298</v>
      </c>
      <c r="C940" s="240" t="s">
        <v>594</v>
      </c>
      <c r="D940" s="240" t="s">
        <v>594</v>
      </c>
      <c r="E940" s="240" t="s">
        <v>594</v>
      </c>
      <c r="F940" s="240" t="s">
        <v>594</v>
      </c>
      <c r="G940" s="240" t="s">
        <v>594</v>
      </c>
      <c r="H940" s="240" t="s">
        <v>594</v>
      </c>
      <c r="I940" s="240" t="s">
        <v>594</v>
      </c>
      <c r="J940" s="240" t="s">
        <v>594</v>
      </c>
      <c r="K940" s="240" t="s">
        <v>594</v>
      </c>
      <c r="L940" s="240" t="s">
        <v>594</v>
      </c>
      <c r="M940" s="240" t="s">
        <v>594</v>
      </c>
      <c r="N940" s="240" t="s">
        <v>594</v>
      </c>
      <c r="O940" s="240" t="s">
        <v>594</v>
      </c>
      <c r="P940" s="217">
        <v>2675</v>
      </c>
    </row>
    <row r="941" spans="1:16" ht="15" x14ac:dyDescent="0.15">
      <c r="A941" s="337" t="s">
        <v>562</v>
      </c>
      <c r="B941" s="217"/>
      <c r="C941" s="240"/>
      <c r="D941" s="240"/>
      <c r="E941" s="240"/>
      <c r="F941" s="240"/>
      <c r="G941" s="240"/>
      <c r="H941" s="240"/>
      <c r="I941" s="240"/>
      <c r="J941" s="240"/>
      <c r="K941" s="240"/>
      <c r="L941" s="240"/>
      <c r="M941" s="240"/>
      <c r="N941" s="240"/>
      <c r="O941" s="240"/>
      <c r="P941" s="217"/>
    </row>
    <row r="942" spans="1:16" x14ac:dyDescent="0.15">
      <c r="A942" s="47" t="s">
        <v>32</v>
      </c>
      <c r="B942" s="217">
        <v>123</v>
      </c>
      <c r="C942" s="240" t="s">
        <v>594</v>
      </c>
      <c r="D942" s="240" t="s">
        <v>594</v>
      </c>
      <c r="E942" s="240" t="s">
        <v>594</v>
      </c>
      <c r="F942" s="240" t="s">
        <v>594</v>
      </c>
      <c r="G942" s="240" t="s">
        <v>594</v>
      </c>
      <c r="H942" s="240" t="s">
        <v>594</v>
      </c>
      <c r="I942" s="240" t="s">
        <v>594</v>
      </c>
      <c r="J942" s="240" t="s">
        <v>594</v>
      </c>
      <c r="K942" s="240" t="s">
        <v>594</v>
      </c>
      <c r="L942" s="240" t="s">
        <v>594</v>
      </c>
      <c r="M942" s="240" t="s">
        <v>594</v>
      </c>
      <c r="N942" s="240" t="s">
        <v>594</v>
      </c>
      <c r="O942" s="240" t="s">
        <v>594</v>
      </c>
      <c r="P942" s="217">
        <v>1840</v>
      </c>
    </row>
    <row r="943" spans="1:16" x14ac:dyDescent="0.15">
      <c r="A943" s="47" t="s">
        <v>162</v>
      </c>
      <c r="B943" s="217">
        <v>407</v>
      </c>
      <c r="C943" s="240" t="s">
        <v>594</v>
      </c>
      <c r="D943" s="240" t="s">
        <v>594</v>
      </c>
      <c r="E943" s="240" t="s">
        <v>594</v>
      </c>
      <c r="F943" s="240" t="s">
        <v>594</v>
      </c>
      <c r="G943" s="240" t="s">
        <v>594</v>
      </c>
      <c r="H943" s="240" t="s">
        <v>594</v>
      </c>
      <c r="I943" s="240" t="s">
        <v>594</v>
      </c>
      <c r="J943" s="240" t="s">
        <v>594</v>
      </c>
      <c r="K943" s="240" t="s">
        <v>594</v>
      </c>
      <c r="L943" s="240" t="s">
        <v>594</v>
      </c>
      <c r="M943" s="240" t="s">
        <v>594</v>
      </c>
      <c r="N943" s="240" t="s">
        <v>594</v>
      </c>
      <c r="O943" s="240" t="s">
        <v>594</v>
      </c>
      <c r="P943" s="217">
        <v>3892</v>
      </c>
    </row>
    <row r="944" spans="1:16" x14ac:dyDescent="0.15">
      <c r="A944" s="47" t="s">
        <v>163</v>
      </c>
      <c r="B944" s="217">
        <v>119</v>
      </c>
      <c r="C944" s="240" t="s">
        <v>594</v>
      </c>
      <c r="D944" s="240" t="s">
        <v>594</v>
      </c>
      <c r="E944" s="240" t="s">
        <v>594</v>
      </c>
      <c r="F944" s="240" t="s">
        <v>594</v>
      </c>
      <c r="G944" s="240" t="s">
        <v>594</v>
      </c>
      <c r="H944" s="240" t="s">
        <v>594</v>
      </c>
      <c r="I944" s="240" t="s">
        <v>594</v>
      </c>
      <c r="J944" s="240" t="s">
        <v>594</v>
      </c>
      <c r="K944" s="240" t="s">
        <v>594</v>
      </c>
      <c r="L944" s="240" t="s">
        <v>594</v>
      </c>
      <c r="M944" s="240" t="s">
        <v>594</v>
      </c>
      <c r="N944" s="240" t="s">
        <v>594</v>
      </c>
      <c r="O944" s="240" t="s">
        <v>594</v>
      </c>
      <c r="P944" s="217">
        <v>1596</v>
      </c>
    </row>
    <row r="945" spans="1:16" x14ac:dyDescent="0.15">
      <c r="A945" s="47" t="s">
        <v>164</v>
      </c>
      <c r="B945" s="217">
        <v>13</v>
      </c>
      <c r="C945" s="240" t="s">
        <v>594</v>
      </c>
      <c r="D945" s="240" t="s">
        <v>594</v>
      </c>
      <c r="E945" s="240" t="s">
        <v>594</v>
      </c>
      <c r="F945" s="240" t="s">
        <v>594</v>
      </c>
      <c r="G945" s="240" t="s">
        <v>594</v>
      </c>
      <c r="H945" s="240" t="s">
        <v>594</v>
      </c>
      <c r="I945" s="240" t="s">
        <v>594</v>
      </c>
      <c r="J945" s="240" t="s">
        <v>594</v>
      </c>
      <c r="K945" s="240" t="s">
        <v>594</v>
      </c>
      <c r="L945" s="240" t="s">
        <v>594</v>
      </c>
      <c r="M945" s="240" t="s">
        <v>594</v>
      </c>
      <c r="N945" s="240" t="s">
        <v>594</v>
      </c>
      <c r="O945" s="240" t="s">
        <v>594</v>
      </c>
      <c r="P945" s="217">
        <v>148</v>
      </c>
    </row>
    <row r="946" spans="1:16" x14ac:dyDescent="0.15">
      <c r="A946" s="47" t="s">
        <v>418</v>
      </c>
      <c r="B946" s="217">
        <v>121</v>
      </c>
      <c r="C946" s="240" t="s">
        <v>594</v>
      </c>
      <c r="D946" s="240" t="s">
        <v>594</v>
      </c>
      <c r="E946" s="240" t="s">
        <v>594</v>
      </c>
      <c r="F946" s="240" t="s">
        <v>594</v>
      </c>
      <c r="G946" s="240" t="s">
        <v>594</v>
      </c>
      <c r="H946" s="240" t="s">
        <v>594</v>
      </c>
      <c r="I946" s="240" t="s">
        <v>594</v>
      </c>
      <c r="J946" s="240" t="s">
        <v>594</v>
      </c>
      <c r="K946" s="240" t="s">
        <v>594</v>
      </c>
      <c r="L946" s="240" t="s">
        <v>594</v>
      </c>
      <c r="M946" s="240" t="s">
        <v>594</v>
      </c>
      <c r="N946" s="240" t="s">
        <v>594</v>
      </c>
      <c r="O946" s="240" t="s">
        <v>594</v>
      </c>
      <c r="P946" s="217">
        <v>1125</v>
      </c>
    </row>
    <row r="947" spans="1:16" ht="15" x14ac:dyDescent="0.15">
      <c r="A947" s="337" t="s">
        <v>563</v>
      </c>
      <c r="B947" s="217"/>
      <c r="C947" s="240"/>
      <c r="D947" s="240"/>
      <c r="E947" s="240"/>
      <c r="F947" s="240"/>
      <c r="G947" s="240"/>
      <c r="H947" s="240"/>
      <c r="I947" s="240"/>
      <c r="J947" s="240"/>
      <c r="K947" s="240"/>
      <c r="L947" s="240"/>
      <c r="M947" s="240"/>
      <c r="N947" s="240"/>
      <c r="O947" s="240"/>
      <c r="P947" s="217"/>
    </row>
    <row r="948" spans="1:16" x14ac:dyDescent="0.15">
      <c r="A948" s="47" t="s">
        <v>12</v>
      </c>
      <c r="B948" s="217">
        <v>24</v>
      </c>
      <c r="C948" s="240" t="s">
        <v>594</v>
      </c>
      <c r="D948" s="240" t="s">
        <v>594</v>
      </c>
      <c r="E948" s="240" t="s">
        <v>594</v>
      </c>
      <c r="F948" s="240" t="s">
        <v>594</v>
      </c>
      <c r="G948" s="240" t="s">
        <v>594</v>
      </c>
      <c r="H948" s="240" t="s">
        <v>594</v>
      </c>
      <c r="I948" s="240" t="s">
        <v>594</v>
      </c>
      <c r="J948" s="240" t="s">
        <v>594</v>
      </c>
      <c r="K948" s="240" t="s">
        <v>594</v>
      </c>
      <c r="L948" s="240" t="s">
        <v>594</v>
      </c>
      <c r="M948" s="240" t="s">
        <v>594</v>
      </c>
      <c r="N948" s="240" t="s">
        <v>594</v>
      </c>
      <c r="O948" s="240" t="s">
        <v>594</v>
      </c>
      <c r="P948" s="217">
        <v>148</v>
      </c>
    </row>
    <row r="949" spans="1:16" x14ac:dyDescent="0.15">
      <c r="A949" s="86" t="s">
        <v>67</v>
      </c>
      <c r="B949" s="217">
        <v>96</v>
      </c>
      <c r="C949" s="240" t="s">
        <v>594</v>
      </c>
      <c r="D949" s="240" t="s">
        <v>594</v>
      </c>
      <c r="E949" s="240" t="s">
        <v>594</v>
      </c>
      <c r="F949" s="240" t="s">
        <v>594</v>
      </c>
      <c r="G949" s="240" t="s">
        <v>594</v>
      </c>
      <c r="H949" s="240" t="s">
        <v>594</v>
      </c>
      <c r="I949" s="240" t="s">
        <v>594</v>
      </c>
      <c r="J949" s="240" t="s">
        <v>594</v>
      </c>
      <c r="K949" s="240" t="s">
        <v>594</v>
      </c>
      <c r="L949" s="240" t="s">
        <v>594</v>
      </c>
      <c r="M949" s="240" t="s">
        <v>594</v>
      </c>
      <c r="N949" s="240" t="s">
        <v>594</v>
      </c>
      <c r="O949" s="240" t="s">
        <v>594</v>
      </c>
      <c r="P949" s="217">
        <v>1195</v>
      </c>
    </row>
    <row r="950" spans="1:16" ht="15" x14ac:dyDescent="0.15">
      <c r="A950" s="337" t="s">
        <v>564</v>
      </c>
      <c r="B950" s="217"/>
      <c r="C950" s="240"/>
      <c r="D950" s="240"/>
      <c r="E950" s="240"/>
      <c r="F950" s="240"/>
      <c r="G950" s="240"/>
      <c r="H950" s="240"/>
      <c r="I950" s="240"/>
      <c r="J950" s="240"/>
      <c r="K950" s="240"/>
      <c r="L950" s="240"/>
      <c r="M950" s="240"/>
      <c r="N950" s="240"/>
      <c r="O950" s="240"/>
      <c r="P950" s="217"/>
    </row>
    <row r="951" spans="1:16" x14ac:dyDescent="0.15">
      <c r="A951" s="47" t="s">
        <v>470</v>
      </c>
      <c r="B951" s="217">
        <v>20</v>
      </c>
      <c r="C951" s="240" t="s">
        <v>594</v>
      </c>
      <c r="D951" s="240" t="s">
        <v>594</v>
      </c>
      <c r="E951" s="240" t="s">
        <v>594</v>
      </c>
      <c r="F951" s="240" t="s">
        <v>594</v>
      </c>
      <c r="G951" s="240" t="s">
        <v>594</v>
      </c>
      <c r="H951" s="240" t="s">
        <v>594</v>
      </c>
      <c r="I951" s="240" t="s">
        <v>594</v>
      </c>
      <c r="J951" s="240" t="s">
        <v>594</v>
      </c>
      <c r="K951" s="240" t="s">
        <v>594</v>
      </c>
      <c r="L951" s="240" t="s">
        <v>594</v>
      </c>
      <c r="M951" s="240" t="s">
        <v>594</v>
      </c>
      <c r="N951" s="240" t="s">
        <v>594</v>
      </c>
      <c r="O951" s="240" t="s">
        <v>594</v>
      </c>
      <c r="P951" s="217">
        <v>158</v>
      </c>
    </row>
    <row r="952" spans="1:16" x14ac:dyDescent="0.15">
      <c r="A952" s="87" t="s">
        <v>79</v>
      </c>
      <c r="B952" s="251">
        <v>24</v>
      </c>
      <c r="C952" s="252" t="s">
        <v>594</v>
      </c>
      <c r="D952" s="252" t="s">
        <v>594</v>
      </c>
      <c r="E952" s="252" t="s">
        <v>594</v>
      </c>
      <c r="F952" s="252" t="s">
        <v>594</v>
      </c>
      <c r="G952" s="252" t="s">
        <v>594</v>
      </c>
      <c r="H952" s="252" t="s">
        <v>594</v>
      </c>
      <c r="I952" s="252" t="s">
        <v>594</v>
      </c>
      <c r="J952" s="252" t="s">
        <v>594</v>
      </c>
      <c r="K952" s="252" t="s">
        <v>594</v>
      </c>
      <c r="L952" s="252" t="s">
        <v>594</v>
      </c>
      <c r="M952" s="252" t="s">
        <v>594</v>
      </c>
      <c r="N952" s="252" t="s">
        <v>594</v>
      </c>
      <c r="O952" s="252" t="s">
        <v>594</v>
      </c>
      <c r="P952" s="251">
        <v>302</v>
      </c>
    </row>
    <row r="953" spans="1:16" x14ac:dyDescent="0.2">
      <c r="A953" s="45"/>
      <c r="B953" s="11"/>
      <c r="C953" s="11"/>
      <c r="D953" s="11"/>
      <c r="E953" s="11"/>
      <c r="F953" s="11"/>
      <c r="G953" s="11"/>
      <c r="H953" s="11"/>
      <c r="I953" s="11"/>
      <c r="J953" s="11"/>
      <c r="K953" s="11"/>
      <c r="L953" s="11"/>
      <c r="M953" s="11"/>
      <c r="N953" s="11"/>
      <c r="O953" s="11"/>
      <c r="P953" s="11"/>
    </row>
    <row r="954" spans="1:16" ht="15.75" x14ac:dyDescent="0.2">
      <c r="A954" s="24" t="s">
        <v>319</v>
      </c>
      <c r="B954" s="11"/>
      <c r="C954" s="11"/>
      <c r="D954" s="11"/>
      <c r="E954" s="11"/>
      <c r="F954" s="11"/>
      <c r="G954" s="11"/>
      <c r="H954" s="11"/>
      <c r="I954" s="11"/>
      <c r="J954" s="11"/>
      <c r="K954" s="11"/>
      <c r="L954" s="11"/>
      <c r="M954" s="11"/>
      <c r="N954" s="11"/>
      <c r="O954" s="11"/>
      <c r="P954" s="11"/>
    </row>
    <row r="955" spans="1:16" ht="12.75" x14ac:dyDescent="0.2">
      <c r="A955" s="29" t="s">
        <v>554</v>
      </c>
      <c r="B955" s="11"/>
      <c r="C955" s="11"/>
      <c r="D955" s="11"/>
      <c r="E955" s="11"/>
      <c r="F955" s="11"/>
      <c r="G955" s="11"/>
      <c r="H955" s="11"/>
      <c r="I955" s="11"/>
      <c r="J955" s="11"/>
      <c r="K955" s="11"/>
      <c r="L955" s="11"/>
      <c r="M955" s="11"/>
      <c r="N955" s="11"/>
      <c r="O955" s="11"/>
      <c r="P955" s="11"/>
    </row>
    <row r="956" spans="1:16" x14ac:dyDescent="0.2">
      <c r="A956" s="336" t="s">
        <v>559</v>
      </c>
      <c r="B956" s="11"/>
      <c r="C956" s="11"/>
      <c r="D956" s="11"/>
      <c r="E956" s="11"/>
      <c r="F956" s="11"/>
      <c r="G956" s="11"/>
      <c r="H956" s="11"/>
      <c r="I956" s="11"/>
      <c r="J956" s="11"/>
      <c r="K956" s="11"/>
      <c r="L956" s="11"/>
      <c r="M956" s="11"/>
      <c r="N956" s="11"/>
      <c r="O956" s="11"/>
      <c r="P956" s="11"/>
    </row>
    <row r="957" spans="1:16" ht="24.75" x14ac:dyDescent="0.15">
      <c r="A957" s="199"/>
      <c r="B957" s="193" t="s">
        <v>578</v>
      </c>
      <c r="C957" s="200" t="s">
        <v>579</v>
      </c>
      <c r="D957" s="200" t="s">
        <v>580</v>
      </c>
      <c r="E957" s="200" t="s">
        <v>581</v>
      </c>
      <c r="F957" s="200" t="s">
        <v>582</v>
      </c>
      <c r="G957" s="200" t="s">
        <v>583</v>
      </c>
      <c r="H957" s="200" t="s">
        <v>584</v>
      </c>
      <c r="I957" s="200" t="s">
        <v>585</v>
      </c>
      <c r="J957" s="200" t="s">
        <v>586</v>
      </c>
      <c r="K957" s="200" t="s">
        <v>587</v>
      </c>
      <c r="L957" s="200" t="s">
        <v>588</v>
      </c>
      <c r="M957" s="200" t="s">
        <v>589</v>
      </c>
      <c r="N957" s="200" t="s">
        <v>590</v>
      </c>
      <c r="O957" s="200" t="s">
        <v>591</v>
      </c>
      <c r="P957" s="193" t="s">
        <v>592</v>
      </c>
    </row>
    <row r="958" spans="1:16" ht="15" x14ac:dyDescent="0.15">
      <c r="A958" s="147" t="s">
        <v>560</v>
      </c>
      <c r="B958" s="261"/>
      <c r="C958" s="250"/>
      <c r="D958" s="250"/>
      <c r="E958" s="250"/>
      <c r="F958" s="250"/>
      <c r="G958" s="250"/>
      <c r="H958" s="250"/>
      <c r="I958" s="250"/>
      <c r="J958" s="250"/>
      <c r="K958" s="250"/>
      <c r="L958" s="250"/>
      <c r="M958" s="250"/>
      <c r="N958" s="250"/>
      <c r="O958" s="250"/>
      <c r="P958" s="261"/>
    </row>
    <row r="959" spans="1:16" x14ac:dyDescent="0.15">
      <c r="A959" s="47" t="s">
        <v>29</v>
      </c>
      <c r="B959" s="217">
        <v>1459</v>
      </c>
      <c r="C959" s="240" t="s">
        <v>594</v>
      </c>
      <c r="D959" s="240" t="s">
        <v>594</v>
      </c>
      <c r="E959" s="240" t="s">
        <v>594</v>
      </c>
      <c r="F959" s="240" t="s">
        <v>594</v>
      </c>
      <c r="G959" s="240" t="s">
        <v>594</v>
      </c>
      <c r="H959" s="240" t="s">
        <v>594</v>
      </c>
      <c r="I959" s="240" t="s">
        <v>594</v>
      </c>
      <c r="J959" s="240" t="s">
        <v>594</v>
      </c>
      <c r="K959" s="240" t="s">
        <v>594</v>
      </c>
      <c r="L959" s="240" t="s">
        <v>594</v>
      </c>
      <c r="M959" s="240" t="s">
        <v>594</v>
      </c>
      <c r="N959" s="240" t="s">
        <v>594</v>
      </c>
      <c r="O959" s="240" t="s">
        <v>594</v>
      </c>
      <c r="P959" s="217">
        <v>20093</v>
      </c>
    </row>
    <row r="960" spans="1:16" x14ac:dyDescent="0.15">
      <c r="A960" s="47" t="s">
        <v>92</v>
      </c>
      <c r="B960" s="217">
        <v>307</v>
      </c>
      <c r="C960" s="240" t="s">
        <v>594</v>
      </c>
      <c r="D960" s="240" t="s">
        <v>594</v>
      </c>
      <c r="E960" s="240" t="s">
        <v>594</v>
      </c>
      <c r="F960" s="240" t="s">
        <v>594</v>
      </c>
      <c r="G960" s="240" t="s">
        <v>594</v>
      </c>
      <c r="H960" s="240" t="s">
        <v>594</v>
      </c>
      <c r="I960" s="240" t="s">
        <v>594</v>
      </c>
      <c r="J960" s="240" t="s">
        <v>594</v>
      </c>
      <c r="K960" s="240" t="s">
        <v>594</v>
      </c>
      <c r="L960" s="240" t="s">
        <v>594</v>
      </c>
      <c r="M960" s="240" t="s">
        <v>594</v>
      </c>
      <c r="N960" s="240" t="s">
        <v>594</v>
      </c>
      <c r="O960" s="240" t="s">
        <v>594</v>
      </c>
      <c r="P960" s="217">
        <v>3006</v>
      </c>
    </row>
    <row r="961" spans="1:16" x14ac:dyDescent="0.15">
      <c r="A961" s="47" t="s">
        <v>31</v>
      </c>
      <c r="B961" s="217">
        <v>211</v>
      </c>
      <c r="C961" s="240" t="s">
        <v>594</v>
      </c>
      <c r="D961" s="240" t="s">
        <v>594</v>
      </c>
      <c r="E961" s="240" t="s">
        <v>594</v>
      </c>
      <c r="F961" s="240" t="s">
        <v>594</v>
      </c>
      <c r="G961" s="240" t="s">
        <v>594</v>
      </c>
      <c r="H961" s="240" t="s">
        <v>594</v>
      </c>
      <c r="I961" s="240" t="s">
        <v>594</v>
      </c>
      <c r="J961" s="240" t="s">
        <v>594</v>
      </c>
      <c r="K961" s="240" t="s">
        <v>594</v>
      </c>
      <c r="L961" s="240" t="s">
        <v>594</v>
      </c>
      <c r="M961" s="240" t="s">
        <v>594</v>
      </c>
      <c r="N961" s="240" t="s">
        <v>594</v>
      </c>
      <c r="O961" s="240" t="s">
        <v>594</v>
      </c>
      <c r="P961" s="217">
        <v>4769</v>
      </c>
    </row>
    <row r="962" spans="1:16" ht="15" x14ac:dyDescent="0.15">
      <c r="A962" s="337" t="s">
        <v>562</v>
      </c>
      <c r="B962" s="217"/>
      <c r="C962" s="240"/>
      <c r="D962" s="240"/>
      <c r="E962" s="240"/>
      <c r="F962" s="240"/>
      <c r="G962" s="240"/>
      <c r="H962" s="240"/>
      <c r="I962" s="240"/>
      <c r="J962" s="240"/>
      <c r="K962" s="240"/>
      <c r="L962" s="240"/>
      <c r="M962" s="240"/>
      <c r="N962" s="240"/>
      <c r="O962" s="240"/>
      <c r="P962" s="217"/>
    </row>
    <row r="963" spans="1:16" x14ac:dyDescent="0.15">
      <c r="A963" s="47" t="s">
        <v>14</v>
      </c>
      <c r="B963" s="217">
        <v>0</v>
      </c>
      <c r="C963" s="240" t="s">
        <v>594</v>
      </c>
      <c r="D963" s="240" t="s">
        <v>594</v>
      </c>
      <c r="E963" s="240" t="s">
        <v>594</v>
      </c>
      <c r="F963" s="240" t="s">
        <v>594</v>
      </c>
      <c r="G963" s="240" t="s">
        <v>594</v>
      </c>
      <c r="H963" s="240" t="s">
        <v>594</v>
      </c>
      <c r="I963" s="240" t="s">
        <v>594</v>
      </c>
      <c r="J963" s="240" t="s">
        <v>594</v>
      </c>
      <c r="K963" s="240" t="s">
        <v>594</v>
      </c>
      <c r="L963" s="240" t="s">
        <v>594</v>
      </c>
      <c r="M963" s="240" t="s">
        <v>594</v>
      </c>
      <c r="N963" s="240" t="s">
        <v>594</v>
      </c>
      <c r="O963" s="240" t="s">
        <v>594</v>
      </c>
      <c r="P963" s="217">
        <v>79</v>
      </c>
    </row>
    <row r="964" spans="1:16" x14ac:dyDescent="0.15">
      <c r="A964" s="47" t="s">
        <v>395</v>
      </c>
      <c r="B964" s="217">
        <v>41</v>
      </c>
      <c r="C964" s="240" t="s">
        <v>594</v>
      </c>
      <c r="D964" s="240" t="s">
        <v>594</v>
      </c>
      <c r="E964" s="240" t="s">
        <v>594</v>
      </c>
      <c r="F964" s="240" t="s">
        <v>594</v>
      </c>
      <c r="G964" s="240" t="s">
        <v>594</v>
      </c>
      <c r="H964" s="240" t="s">
        <v>594</v>
      </c>
      <c r="I964" s="240" t="s">
        <v>594</v>
      </c>
      <c r="J964" s="240" t="s">
        <v>594</v>
      </c>
      <c r="K964" s="240" t="s">
        <v>594</v>
      </c>
      <c r="L964" s="240" t="s">
        <v>594</v>
      </c>
      <c r="M964" s="240" t="s">
        <v>594</v>
      </c>
      <c r="N964" s="240" t="s">
        <v>594</v>
      </c>
      <c r="O964" s="240" t="s">
        <v>594</v>
      </c>
      <c r="P964" s="217">
        <v>396</v>
      </c>
    </row>
    <row r="965" spans="1:16" x14ac:dyDescent="0.15">
      <c r="A965" s="47" t="s">
        <v>1</v>
      </c>
      <c r="B965" s="217">
        <v>52</v>
      </c>
      <c r="C965" s="240" t="s">
        <v>594</v>
      </c>
      <c r="D965" s="240" t="s">
        <v>594</v>
      </c>
      <c r="E965" s="240" t="s">
        <v>594</v>
      </c>
      <c r="F965" s="240" t="s">
        <v>594</v>
      </c>
      <c r="G965" s="240" t="s">
        <v>594</v>
      </c>
      <c r="H965" s="240" t="s">
        <v>594</v>
      </c>
      <c r="I965" s="240" t="s">
        <v>594</v>
      </c>
      <c r="J965" s="240" t="s">
        <v>594</v>
      </c>
      <c r="K965" s="240" t="s">
        <v>594</v>
      </c>
      <c r="L965" s="240" t="s">
        <v>594</v>
      </c>
      <c r="M965" s="240" t="s">
        <v>594</v>
      </c>
      <c r="N965" s="240" t="s">
        <v>594</v>
      </c>
      <c r="O965" s="240" t="s">
        <v>594</v>
      </c>
      <c r="P965" s="217">
        <v>886</v>
      </c>
    </row>
    <row r="966" spans="1:16" ht="15" x14ac:dyDescent="0.15">
      <c r="A966" s="337" t="s">
        <v>563</v>
      </c>
      <c r="B966" s="217"/>
      <c r="C966" s="240"/>
      <c r="D966" s="240"/>
      <c r="E966" s="240"/>
      <c r="F966" s="240"/>
      <c r="G966" s="240"/>
      <c r="H966" s="240"/>
      <c r="I966" s="240"/>
      <c r="J966" s="240"/>
      <c r="K966" s="240"/>
      <c r="L966" s="240"/>
      <c r="M966" s="240"/>
      <c r="N966" s="240"/>
      <c r="O966" s="240"/>
      <c r="P966" s="217"/>
    </row>
    <row r="967" spans="1:16" x14ac:dyDescent="0.15">
      <c r="A967" s="47" t="s">
        <v>419</v>
      </c>
      <c r="B967" s="217">
        <v>53</v>
      </c>
      <c r="C967" s="240" t="s">
        <v>594</v>
      </c>
      <c r="D967" s="240" t="s">
        <v>594</v>
      </c>
      <c r="E967" s="240" t="s">
        <v>594</v>
      </c>
      <c r="F967" s="240" t="s">
        <v>594</v>
      </c>
      <c r="G967" s="240" t="s">
        <v>594</v>
      </c>
      <c r="H967" s="240" t="s">
        <v>594</v>
      </c>
      <c r="I967" s="240" t="s">
        <v>594</v>
      </c>
      <c r="J967" s="240" t="s">
        <v>594</v>
      </c>
      <c r="K967" s="240" t="s">
        <v>594</v>
      </c>
      <c r="L967" s="240" t="s">
        <v>594</v>
      </c>
      <c r="M967" s="240" t="s">
        <v>594</v>
      </c>
      <c r="N967" s="240" t="s">
        <v>594</v>
      </c>
      <c r="O967" s="240" t="s">
        <v>594</v>
      </c>
      <c r="P967" s="217">
        <v>469</v>
      </c>
    </row>
    <row r="968" spans="1:16" x14ac:dyDescent="0.15">
      <c r="A968" s="47" t="s">
        <v>13</v>
      </c>
      <c r="B968" s="217">
        <v>24</v>
      </c>
      <c r="C968" s="240" t="s">
        <v>594</v>
      </c>
      <c r="D968" s="240" t="s">
        <v>594</v>
      </c>
      <c r="E968" s="240" t="s">
        <v>594</v>
      </c>
      <c r="F968" s="240" t="s">
        <v>594</v>
      </c>
      <c r="G968" s="240" t="s">
        <v>594</v>
      </c>
      <c r="H968" s="240" t="s">
        <v>594</v>
      </c>
      <c r="I968" s="240" t="s">
        <v>594</v>
      </c>
      <c r="J968" s="240" t="s">
        <v>594</v>
      </c>
      <c r="K968" s="240" t="s">
        <v>594</v>
      </c>
      <c r="L968" s="240" t="s">
        <v>594</v>
      </c>
      <c r="M968" s="240" t="s">
        <v>594</v>
      </c>
      <c r="N968" s="240" t="s">
        <v>594</v>
      </c>
      <c r="O968" s="240" t="s">
        <v>594</v>
      </c>
      <c r="P968" s="217">
        <v>562</v>
      </c>
    </row>
    <row r="969" spans="1:16" x14ac:dyDescent="0.15">
      <c r="A969" s="47" t="s">
        <v>0</v>
      </c>
      <c r="B969" s="217">
        <v>107</v>
      </c>
      <c r="C969" s="240" t="s">
        <v>594</v>
      </c>
      <c r="D969" s="240" t="s">
        <v>594</v>
      </c>
      <c r="E969" s="240" t="s">
        <v>594</v>
      </c>
      <c r="F969" s="240" t="s">
        <v>594</v>
      </c>
      <c r="G969" s="240" t="s">
        <v>594</v>
      </c>
      <c r="H969" s="240" t="s">
        <v>594</v>
      </c>
      <c r="I969" s="240" t="s">
        <v>594</v>
      </c>
      <c r="J969" s="240" t="s">
        <v>594</v>
      </c>
      <c r="K969" s="240" t="s">
        <v>594</v>
      </c>
      <c r="L969" s="240" t="s">
        <v>594</v>
      </c>
      <c r="M969" s="240" t="s">
        <v>594</v>
      </c>
      <c r="N969" s="240" t="s">
        <v>594</v>
      </c>
      <c r="O969" s="240" t="s">
        <v>594</v>
      </c>
      <c r="P969" s="217">
        <v>887</v>
      </c>
    </row>
    <row r="970" spans="1:16" x14ac:dyDescent="0.15">
      <c r="A970" s="47" t="s">
        <v>165</v>
      </c>
      <c r="B970" s="217">
        <v>1906</v>
      </c>
      <c r="C970" s="240" t="s">
        <v>594</v>
      </c>
      <c r="D970" s="240" t="s">
        <v>594</v>
      </c>
      <c r="E970" s="240" t="s">
        <v>594</v>
      </c>
      <c r="F970" s="240" t="s">
        <v>594</v>
      </c>
      <c r="G970" s="240" t="s">
        <v>594</v>
      </c>
      <c r="H970" s="240" t="s">
        <v>594</v>
      </c>
      <c r="I970" s="240" t="s">
        <v>594</v>
      </c>
      <c r="J970" s="240" t="s">
        <v>594</v>
      </c>
      <c r="K970" s="240" t="s">
        <v>594</v>
      </c>
      <c r="L970" s="240" t="s">
        <v>594</v>
      </c>
      <c r="M970" s="240" t="s">
        <v>594</v>
      </c>
      <c r="N970" s="240" t="s">
        <v>594</v>
      </c>
      <c r="O970" s="240" t="s">
        <v>594</v>
      </c>
      <c r="P970" s="217">
        <v>24882</v>
      </c>
    </row>
    <row r="971" spans="1:16" ht="15" x14ac:dyDescent="0.15">
      <c r="A971" s="337" t="s">
        <v>564</v>
      </c>
      <c r="B971" s="217"/>
      <c r="C971" s="240"/>
      <c r="D971" s="240"/>
      <c r="E971" s="240"/>
      <c r="F971" s="240"/>
      <c r="G971" s="240"/>
      <c r="H971" s="240"/>
      <c r="I971" s="240"/>
      <c r="J971" s="240"/>
      <c r="K971" s="240"/>
      <c r="L971" s="240"/>
      <c r="M971" s="240"/>
      <c r="N971" s="240"/>
      <c r="O971" s="240"/>
      <c r="P971" s="217"/>
    </row>
    <row r="972" spans="1:16" x14ac:dyDescent="0.15">
      <c r="A972" s="47" t="s">
        <v>566</v>
      </c>
      <c r="B972" s="217">
        <v>167</v>
      </c>
      <c r="C972" s="240" t="s">
        <v>594</v>
      </c>
      <c r="D972" s="240" t="s">
        <v>594</v>
      </c>
      <c r="E972" s="240" t="s">
        <v>594</v>
      </c>
      <c r="F972" s="240" t="s">
        <v>594</v>
      </c>
      <c r="G972" s="240" t="s">
        <v>594</v>
      </c>
      <c r="H972" s="240" t="s">
        <v>594</v>
      </c>
      <c r="I972" s="240" t="s">
        <v>594</v>
      </c>
      <c r="J972" s="240" t="s">
        <v>594</v>
      </c>
      <c r="K972" s="240" t="s">
        <v>594</v>
      </c>
      <c r="L972" s="240" t="s">
        <v>594</v>
      </c>
      <c r="M972" s="240" t="s">
        <v>594</v>
      </c>
      <c r="N972" s="240" t="s">
        <v>594</v>
      </c>
      <c r="O972" s="240" t="s">
        <v>594</v>
      </c>
      <c r="P972" s="217">
        <v>2687</v>
      </c>
    </row>
    <row r="973" spans="1:16" x14ac:dyDescent="0.15">
      <c r="A973" s="47" t="s">
        <v>353</v>
      </c>
      <c r="B973" s="217">
        <v>89</v>
      </c>
      <c r="C973" s="240" t="s">
        <v>594</v>
      </c>
      <c r="D973" s="240" t="s">
        <v>594</v>
      </c>
      <c r="E973" s="240" t="s">
        <v>594</v>
      </c>
      <c r="F973" s="240" t="s">
        <v>594</v>
      </c>
      <c r="G973" s="240" t="s">
        <v>594</v>
      </c>
      <c r="H973" s="240" t="s">
        <v>594</v>
      </c>
      <c r="I973" s="240" t="s">
        <v>594</v>
      </c>
      <c r="J973" s="240" t="s">
        <v>594</v>
      </c>
      <c r="K973" s="240" t="s">
        <v>594</v>
      </c>
      <c r="L973" s="240" t="s">
        <v>594</v>
      </c>
      <c r="M973" s="240" t="s">
        <v>594</v>
      </c>
      <c r="N973" s="240" t="s">
        <v>594</v>
      </c>
      <c r="O973" s="240" t="s">
        <v>594</v>
      </c>
      <c r="P973" s="217">
        <v>837</v>
      </c>
    </row>
    <row r="974" spans="1:16" ht="15" x14ac:dyDescent="0.15">
      <c r="A974" s="337" t="s">
        <v>15</v>
      </c>
      <c r="B974" s="217"/>
      <c r="C974" s="240"/>
      <c r="D974" s="240"/>
      <c r="E974" s="240"/>
      <c r="F974" s="240"/>
      <c r="G974" s="240"/>
      <c r="H974" s="240"/>
      <c r="I974" s="240"/>
      <c r="J974" s="240"/>
      <c r="K974" s="240"/>
      <c r="L974" s="240"/>
      <c r="M974" s="240"/>
      <c r="N974" s="240"/>
      <c r="O974" s="240"/>
      <c r="P974" s="217"/>
    </row>
    <row r="975" spans="1:16" x14ac:dyDescent="0.15">
      <c r="A975" s="47" t="s">
        <v>26</v>
      </c>
      <c r="B975" s="217">
        <v>53</v>
      </c>
      <c r="C975" s="240" t="s">
        <v>594</v>
      </c>
      <c r="D975" s="240" t="s">
        <v>594</v>
      </c>
      <c r="E975" s="240" t="s">
        <v>594</v>
      </c>
      <c r="F975" s="240" t="s">
        <v>594</v>
      </c>
      <c r="G975" s="240" t="s">
        <v>594</v>
      </c>
      <c r="H975" s="240" t="s">
        <v>594</v>
      </c>
      <c r="I975" s="240" t="s">
        <v>594</v>
      </c>
      <c r="J975" s="240" t="s">
        <v>594</v>
      </c>
      <c r="K975" s="240" t="s">
        <v>594</v>
      </c>
      <c r="L975" s="240" t="s">
        <v>594</v>
      </c>
      <c r="M975" s="240" t="s">
        <v>594</v>
      </c>
      <c r="N975" s="240" t="s">
        <v>594</v>
      </c>
      <c r="O975" s="240" t="s">
        <v>594</v>
      </c>
      <c r="P975" s="217">
        <v>503</v>
      </c>
    </row>
    <row r="976" spans="1:16" x14ac:dyDescent="0.15">
      <c r="A976" s="47" t="s">
        <v>27</v>
      </c>
      <c r="B976" s="217">
        <v>45</v>
      </c>
      <c r="C976" s="240" t="s">
        <v>594</v>
      </c>
      <c r="D976" s="240" t="s">
        <v>594</v>
      </c>
      <c r="E976" s="240" t="s">
        <v>594</v>
      </c>
      <c r="F976" s="240" t="s">
        <v>594</v>
      </c>
      <c r="G976" s="240" t="s">
        <v>594</v>
      </c>
      <c r="H976" s="240" t="s">
        <v>594</v>
      </c>
      <c r="I976" s="240" t="s">
        <v>594</v>
      </c>
      <c r="J976" s="240" t="s">
        <v>594</v>
      </c>
      <c r="K976" s="240" t="s">
        <v>594</v>
      </c>
      <c r="L976" s="240" t="s">
        <v>594</v>
      </c>
      <c r="M976" s="240" t="s">
        <v>594</v>
      </c>
      <c r="N976" s="240" t="s">
        <v>594</v>
      </c>
      <c r="O976" s="240" t="s">
        <v>594</v>
      </c>
      <c r="P976" s="217">
        <v>569</v>
      </c>
    </row>
    <row r="977" spans="1:16" x14ac:dyDescent="0.15">
      <c r="A977" s="86" t="s">
        <v>30</v>
      </c>
      <c r="B977" s="217">
        <v>124</v>
      </c>
      <c r="C977" s="240" t="s">
        <v>594</v>
      </c>
      <c r="D977" s="240" t="s">
        <v>594</v>
      </c>
      <c r="E977" s="240" t="s">
        <v>594</v>
      </c>
      <c r="F977" s="240" t="s">
        <v>594</v>
      </c>
      <c r="G977" s="240" t="s">
        <v>594</v>
      </c>
      <c r="H977" s="240" t="s">
        <v>594</v>
      </c>
      <c r="I977" s="240" t="s">
        <v>594</v>
      </c>
      <c r="J977" s="240" t="s">
        <v>594</v>
      </c>
      <c r="K977" s="240" t="s">
        <v>594</v>
      </c>
      <c r="L977" s="240" t="s">
        <v>594</v>
      </c>
      <c r="M977" s="240" t="s">
        <v>594</v>
      </c>
      <c r="N977" s="240" t="s">
        <v>594</v>
      </c>
      <c r="O977" s="240" t="s">
        <v>594</v>
      </c>
      <c r="P977" s="217">
        <v>1084</v>
      </c>
    </row>
    <row r="978" spans="1:16" x14ac:dyDescent="0.15">
      <c r="A978" s="48" t="s">
        <v>28</v>
      </c>
      <c r="B978" s="251">
        <v>77</v>
      </c>
      <c r="C978" s="252" t="s">
        <v>594</v>
      </c>
      <c r="D978" s="252" t="s">
        <v>594</v>
      </c>
      <c r="E978" s="252" t="s">
        <v>594</v>
      </c>
      <c r="F978" s="252" t="s">
        <v>594</v>
      </c>
      <c r="G978" s="252" t="s">
        <v>594</v>
      </c>
      <c r="H978" s="252" t="s">
        <v>594</v>
      </c>
      <c r="I978" s="252" t="s">
        <v>594</v>
      </c>
      <c r="J978" s="252" t="s">
        <v>594</v>
      </c>
      <c r="K978" s="252" t="s">
        <v>594</v>
      </c>
      <c r="L978" s="252" t="s">
        <v>594</v>
      </c>
      <c r="M978" s="252" t="s">
        <v>594</v>
      </c>
      <c r="N978" s="252" t="s">
        <v>594</v>
      </c>
      <c r="O978" s="252" t="s">
        <v>594</v>
      </c>
      <c r="P978" s="251">
        <v>1330</v>
      </c>
    </row>
    <row r="979" spans="1:16" x14ac:dyDescent="0.2">
      <c r="A979" s="153"/>
    </row>
    <row r="980" spans="1:16" ht="15.75" x14ac:dyDescent="0.15">
      <c r="A980" s="24" t="s">
        <v>393</v>
      </c>
      <c r="B980" s="4"/>
      <c r="C980" s="4"/>
      <c r="D980" s="4"/>
      <c r="E980" s="4"/>
      <c r="F980" s="4"/>
      <c r="G980" s="4"/>
      <c r="H980" s="4"/>
      <c r="I980" s="4"/>
      <c r="J980" s="4"/>
      <c r="K980" s="4"/>
      <c r="L980" s="4"/>
      <c r="M980" s="4"/>
      <c r="N980" s="4"/>
      <c r="O980" s="4"/>
      <c r="P980" s="4"/>
    </row>
    <row r="981" spans="1:16" ht="12.75" x14ac:dyDescent="0.2">
      <c r="A981" s="338" t="s">
        <v>555</v>
      </c>
    </row>
    <row r="982" spans="1:16" ht="33.75" x14ac:dyDescent="0.2">
      <c r="A982" s="339" t="s">
        <v>620</v>
      </c>
    </row>
    <row r="983" spans="1:16" ht="24.75" x14ac:dyDescent="0.15">
      <c r="A983" s="199"/>
      <c r="B983" s="193" t="s">
        <v>578</v>
      </c>
      <c r="C983" s="200" t="s">
        <v>579</v>
      </c>
      <c r="D983" s="200" t="s">
        <v>580</v>
      </c>
      <c r="E983" s="200" t="s">
        <v>581</v>
      </c>
      <c r="F983" s="200" t="s">
        <v>582</v>
      </c>
      <c r="G983" s="200" t="s">
        <v>583</v>
      </c>
      <c r="H983" s="200" t="s">
        <v>584</v>
      </c>
      <c r="I983" s="200" t="s">
        <v>585</v>
      </c>
      <c r="J983" s="200" t="s">
        <v>586</v>
      </c>
      <c r="K983" s="200" t="s">
        <v>587</v>
      </c>
      <c r="L983" s="200" t="s">
        <v>588</v>
      </c>
      <c r="M983" s="200" t="s">
        <v>589</v>
      </c>
      <c r="N983" s="200" t="s">
        <v>590</v>
      </c>
      <c r="O983" s="200" t="s">
        <v>591</v>
      </c>
      <c r="P983" s="193" t="s">
        <v>592</v>
      </c>
    </row>
    <row r="984" spans="1:16" ht="15" x14ac:dyDescent="0.2">
      <c r="A984" s="147" t="s">
        <v>16</v>
      </c>
      <c r="B984" s="273"/>
      <c r="C984" s="275"/>
      <c r="D984" s="274"/>
      <c r="E984" s="275"/>
      <c r="F984" s="274"/>
      <c r="G984" s="276"/>
      <c r="H984" s="275"/>
      <c r="I984" s="274"/>
      <c r="J984" s="275"/>
      <c r="K984" s="274"/>
      <c r="L984" s="275"/>
      <c r="M984" s="274"/>
      <c r="N984" s="275"/>
      <c r="O984" s="275"/>
      <c r="P984" s="273"/>
    </row>
    <row r="985" spans="1:16" x14ac:dyDescent="0.15">
      <c r="A985" s="88" t="s">
        <v>130</v>
      </c>
      <c r="B985" s="217">
        <f t="shared" ref="B985" si="136">SUM(C985:O985)</f>
        <v>4124</v>
      </c>
      <c r="C985" s="240">
        <v>62</v>
      </c>
      <c r="D985" s="240">
        <v>256</v>
      </c>
      <c r="E985" s="240">
        <v>139</v>
      </c>
      <c r="F985" s="240">
        <v>478</v>
      </c>
      <c r="G985" s="240">
        <v>1142</v>
      </c>
      <c r="H985" s="240">
        <v>122</v>
      </c>
      <c r="I985" s="240">
        <v>791</v>
      </c>
      <c r="J985" s="240">
        <v>86</v>
      </c>
      <c r="K985" s="240">
        <v>30</v>
      </c>
      <c r="L985" s="240">
        <v>210</v>
      </c>
      <c r="M985" s="240">
        <v>352</v>
      </c>
      <c r="N985" s="240">
        <v>253</v>
      </c>
      <c r="O985" s="240">
        <v>203</v>
      </c>
      <c r="P985" s="217">
        <v>41767</v>
      </c>
    </row>
    <row r="986" spans="1:16" x14ac:dyDescent="0.15">
      <c r="A986" s="88" t="s">
        <v>101</v>
      </c>
      <c r="B986" s="217">
        <v>219</v>
      </c>
      <c r="C986" s="240" t="s">
        <v>594</v>
      </c>
      <c r="D986" s="240" t="s">
        <v>594</v>
      </c>
      <c r="E986" s="240" t="s">
        <v>594</v>
      </c>
      <c r="F986" s="240" t="s">
        <v>594</v>
      </c>
      <c r="G986" s="240" t="s">
        <v>594</v>
      </c>
      <c r="H986" s="240" t="s">
        <v>594</v>
      </c>
      <c r="I986" s="240" t="s">
        <v>594</v>
      </c>
      <c r="J986" s="240" t="s">
        <v>594</v>
      </c>
      <c r="K986" s="240" t="s">
        <v>594</v>
      </c>
      <c r="L986" s="240" t="s">
        <v>594</v>
      </c>
      <c r="M986" s="240" t="s">
        <v>594</v>
      </c>
      <c r="N986" s="240" t="s">
        <v>594</v>
      </c>
      <c r="O986" s="240" t="s">
        <v>594</v>
      </c>
      <c r="P986" s="217">
        <v>2073</v>
      </c>
    </row>
    <row r="987" spans="1:16" ht="15" x14ac:dyDescent="0.15">
      <c r="A987" s="130" t="s">
        <v>560</v>
      </c>
      <c r="B987" s="215"/>
      <c r="C987" s="240"/>
      <c r="D987" s="240"/>
      <c r="E987" s="240"/>
      <c r="F987" s="240"/>
      <c r="G987" s="240"/>
      <c r="H987" s="240"/>
      <c r="I987" s="240"/>
      <c r="J987" s="240"/>
      <c r="K987" s="240"/>
      <c r="L987" s="240"/>
      <c r="M987" s="240"/>
      <c r="N987" s="240"/>
      <c r="O987" s="240"/>
      <c r="P987" s="215"/>
    </row>
    <row r="988" spans="1:16" x14ac:dyDescent="0.15">
      <c r="A988" s="88" t="s">
        <v>628</v>
      </c>
      <c r="B988" s="217">
        <v>134</v>
      </c>
      <c r="C988" s="240" t="s">
        <v>594</v>
      </c>
      <c r="D988" s="240" t="s">
        <v>594</v>
      </c>
      <c r="E988" s="240" t="s">
        <v>594</v>
      </c>
      <c r="F988" s="240" t="s">
        <v>594</v>
      </c>
      <c r="G988" s="240" t="s">
        <v>594</v>
      </c>
      <c r="H988" s="240" t="s">
        <v>594</v>
      </c>
      <c r="I988" s="240" t="s">
        <v>594</v>
      </c>
      <c r="J988" s="240" t="s">
        <v>594</v>
      </c>
      <c r="K988" s="240" t="s">
        <v>594</v>
      </c>
      <c r="L988" s="240" t="s">
        <v>594</v>
      </c>
      <c r="M988" s="240" t="s">
        <v>594</v>
      </c>
      <c r="N988" s="240" t="s">
        <v>594</v>
      </c>
      <c r="O988" s="240" t="s">
        <v>594</v>
      </c>
      <c r="P988" s="217">
        <v>439</v>
      </c>
    </row>
    <row r="989" spans="1:16" ht="15" x14ac:dyDescent="0.15">
      <c r="A989" s="130" t="s">
        <v>561</v>
      </c>
      <c r="B989" s="217"/>
      <c r="C989" s="240"/>
      <c r="D989" s="240"/>
      <c r="E989" s="240"/>
      <c r="F989" s="240"/>
      <c r="G989" s="240"/>
      <c r="H989" s="240"/>
      <c r="I989" s="240"/>
      <c r="J989" s="240"/>
      <c r="K989" s="240"/>
      <c r="L989" s="240"/>
      <c r="M989" s="240"/>
      <c r="N989" s="240"/>
      <c r="O989" s="240"/>
      <c r="P989" s="217"/>
    </row>
    <row r="990" spans="1:16" x14ac:dyDescent="0.15">
      <c r="A990" s="88" t="s">
        <v>629</v>
      </c>
      <c r="B990" s="217">
        <v>1364</v>
      </c>
      <c r="C990" s="240" t="s">
        <v>594</v>
      </c>
      <c r="D990" s="240" t="s">
        <v>594</v>
      </c>
      <c r="E990" s="240" t="s">
        <v>594</v>
      </c>
      <c r="F990" s="240" t="s">
        <v>594</v>
      </c>
      <c r="G990" s="240" t="s">
        <v>594</v>
      </c>
      <c r="H990" s="240" t="s">
        <v>594</v>
      </c>
      <c r="I990" s="240" t="s">
        <v>594</v>
      </c>
      <c r="J990" s="240" t="s">
        <v>594</v>
      </c>
      <c r="K990" s="240" t="s">
        <v>594</v>
      </c>
      <c r="L990" s="240" t="s">
        <v>594</v>
      </c>
      <c r="M990" s="240" t="s">
        <v>594</v>
      </c>
      <c r="N990" s="240" t="s">
        <v>594</v>
      </c>
      <c r="O990" s="240" t="s">
        <v>594</v>
      </c>
      <c r="P990" s="217">
        <v>13023</v>
      </c>
    </row>
    <row r="991" spans="1:16" ht="15" x14ac:dyDescent="0.15">
      <c r="A991" s="130" t="s">
        <v>562</v>
      </c>
      <c r="B991" s="217"/>
      <c r="C991" s="240"/>
      <c r="D991" s="240"/>
      <c r="E991" s="240"/>
      <c r="F991" s="240"/>
      <c r="G991" s="240"/>
      <c r="H991" s="240"/>
      <c r="I991" s="240"/>
      <c r="J991" s="240"/>
      <c r="K991" s="240"/>
      <c r="L991" s="240"/>
      <c r="M991" s="240"/>
      <c r="N991" s="240"/>
      <c r="O991" s="240"/>
      <c r="P991" s="217"/>
    </row>
    <row r="992" spans="1:16" x14ac:dyDescent="0.15">
      <c r="A992" s="88" t="s">
        <v>175</v>
      </c>
      <c r="B992" s="217">
        <v>25</v>
      </c>
      <c r="C992" s="240" t="s">
        <v>594</v>
      </c>
      <c r="D992" s="240" t="s">
        <v>594</v>
      </c>
      <c r="E992" s="240" t="s">
        <v>594</v>
      </c>
      <c r="F992" s="240" t="s">
        <v>594</v>
      </c>
      <c r="G992" s="240" t="s">
        <v>594</v>
      </c>
      <c r="H992" s="240" t="s">
        <v>594</v>
      </c>
      <c r="I992" s="240" t="s">
        <v>594</v>
      </c>
      <c r="J992" s="240" t="s">
        <v>594</v>
      </c>
      <c r="K992" s="240" t="s">
        <v>594</v>
      </c>
      <c r="L992" s="240" t="s">
        <v>594</v>
      </c>
      <c r="M992" s="240" t="s">
        <v>594</v>
      </c>
      <c r="N992" s="240" t="s">
        <v>594</v>
      </c>
      <c r="O992" s="240" t="s">
        <v>594</v>
      </c>
      <c r="P992" s="217">
        <v>664</v>
      </c>
    </row>
    <row r="993" spans="1:16" x14ac:dyDescent="0.15">
      <c r="A993" s="88" t="s">
        <v>632</v>
      </c>
      <c r="B993" s="217">
        <v>329</v>
      </c>
      <c r="C993" s="240" t="s">
        <v>594</v>
      </c>
      <c r="D993" s="240" t="s">
        <v>594</v>
      </c>
      <c r="E993" s="240" t="s">
        <v>594</v>
      </c>
      <c r="F993" s="240" t="s">
        <v>594</v>
      </c>
      <c r="G993" s="240" t="s">
        <v>594</v>
      </c>
      <c r="H993" s="240" t="s">
        <v>594</v>
      </c>
      <c r="I993" s="240" t="s">
        <v>594</v>
      </c>
      <c r="J993" s="240" t="s">
        <v>594</v>
      </c>
      <c r="K993" s="240" t="s">
        <v>594</v>
      </c>
      <c r="L993" s="240" t="s">
        <v>594</v>
      </c>
      <c r="M993" s="240" t="s">
        <v>594</v>
      </c>
      <c r="N993" s="240" t="s">
        <v>594</v>
      </c>
      <c r="O993" s="240" t="s">
        <v>594</v>
      </c>
      <c r="P993" s="217">
        <v>2377</v>
      </c>
    </row>
    <row r="994" spans="1:16" ht="15" x14ac:dyDescent="0.15">
      <c r="A994" s="130" t="s">
        <v>571</v>
      </c>
      <c r="B994" s="217"/>
      <c r="C994" s="240"/>
      <c r="D994" s="240"/>
      <c r="E994" s="240"/>
      <c r="F994" s="240"/>
      <c r="G994" s="240"/>
      <c r="H994" s="240"/>
      <c r="I994" s="240"/>
      <c r="J994" s="240"/>
      <c r="K994" s="240"/>
      <c r="L994" s="240"/>
      <c r="M994" s="240"/>
      <c r="N994" s="240"/>
      <c r="O994" s="240"/>
      <c r="P994" s="217"/>
    </row>
    <row r="995" spans="1:16" x14ac:dyDescent="0.15">
      <c r="A995" s="88" t="s">
        <v>630</v>
      </c>
      <c r="B995" s="217">
        <v>17</v>
      </c>
      <c r="C995" s="240" t="s">
        <v>594</v>
      </c>
      <c r="D995" s="240" t="s">
        <v>594</v>
      </c>
      <c r="E995" s="240" t="s">
        <v>594</v>
      </c>
      <c r="F995" s="240" t="s">
        <v>594</v>
      </c>
      <c r="G995" s="240" t="s">
        <v>594</v>
      </c>
      <c r="H995" s="240" t="s">
        <v>594</v>
      </c>
      <c r="I995" s="240" t="s">
        <v>594</v>
      </c>
      <c r="J995" s="240" t="s">
        <v>594</v>
      </c>
      <c r="K995" s="240" t="s">
        <v>594</v>
      </c>
      <c r="L995" s="240" t="s">
        <v>594</v>
      </c>
      <c r="M995" s="240" t="s">
        <v>594</v>
      </c>
      <c r="N995" s="240" t="s">
        <v>594</v>
      </c>
      <c r="O995" s="240" t="s">
        <v>594</v>
      </c>
      <c r="P995" s="217">
        <v>788</v>
      </c>
    </row>
    <row r="996" spans="1:16" ht="15" x14ac:dyDescent="0.15">
      <c r="A996" s="130" t="s">
        <v>563</v>
      </c>
      <c r="B996" s="217"/>
      <c r="C996" s="240"/>
      <c r="D996" s="240"/>
      <c r="E996" s="240"/>
      <c r="F996" s="240"/>
      <c r="G996" s="240"/>
      <c r="H996" s="240"/>
      <c r="I996" s="240"/>
      <c r="J996" s="240"/>
      <c r="K996" s="240"/>
      <c r="L996" s="240"/>
      <c r="M996" s="240"/>
      <c r="N996" s="240"/>
      <c r="O996" s="240"/>
      <c r="P996" s="217"/>
    </row>
    <row r="997" spans="1:16" x14ac:dyDescent="0.15">
      <c r="A997" s="88" t="s">
        <v>631</v>
      </c>
      <c r="B997" s="217">
        <v>28</v>
      </c>
      <c r="C997" s="240" t="s">
        <v>594</v>
      </c>
      <c r="D997" s="240" t="s">
        <v>594</v>
      </c>
      <c r="E997" s="240" t="s">
        <v>594</v>
      </c>
      <c r="F997" s="240" t="s">
        <v>594</v>
      </c>
      <c r="G997" s="240" t="s">
        <v>594</v>
      </c>
      <c r="H997" s="240" t="s">
        <v>594</v>
      </c>
      <c r="I997" s="240" t="s">
        <v>594</v>
      </c>
      <c r="J997" s="240" t="s">
        <v>594</v>
      </c>
      <c r="K997" s="240" t="s">
        <v>594</v>
      </c>
      <c r="L997" s="240" t="s">
        <v>594</v>
      </c>
      <c r="M997" s="240" t="s">
        <v>594</v>
      </c>
      <c r="N997" s="240" t="s">
        <v>594</v>
      </c>
      <c r="O997" s="240" t="s">
        <v>594</v>
      </c>
      <c r="P997" s="217">
        <v>468</v>
      </c>
    </row>
    <row r="998" spans="1:16" ht="15" x14ac:dyDescent="0.15">
      <c r="A998" s="130" t="s">
        <v>141</v>
      </c>
      <c r="B998" s="217"/>
      <c r="C998" s="240"/>
      <c r="D998" s="240"/>
      <c r="E998" s="240"/>
      <c r="F998" s="240"/>
      <c r="G998" s="240"/>
      <c r="H998" s="240"/>
      <c r="I998" s="240"/>
      <c r="J998" s="240"/>
      <c r="K998" s="240"/>
      <c r="L998" s="240"/>
      <c r="M998" s="240"/>
      <c r="N998" s="240"/>
      <c r="O998" s="240"/>
      <c r="P998" s="217"/>
    </row>
    <row r="999" spans="1:16" x14ac:dyDescent="0.15">
      <c r="A999" s="48" t="s">
        <v>633</v>
      </c>
      <c r="B999" s="251">
        <v>1275</v>
      </c>
      <c r="C999" s="252" t="s">
        <v>594</v>
      </c>
      <c r="D999" s="252" t="s">
        <v>594</v>
      </c>
      <c r="E999" s="252" t="s">
        <v>594</v>
      </c>
      <c r="F999" s="252" t="s">
        <v>594</v>
      </c>
      <c r="G999" s="252" t="s">
        <v>594</v>
      </c>
      <c r="H999" s="252" t="s">
        <v>594</v>
      </c>
      <c r="I999" s="252" t="s">
        <v>594</v>
      </c>
      <c r="J999" s="252" t="s">
        <v>594</v>
      </c>
      <c r="K999" s="252" t="s">
        <v>594</v>
      </c>
      <c r="L999" s="252" t="s">
        <v>594</v>
      </c>
      <c r="M999" s="252" t="s">
        <v>594</v>
      </c>
      <c r="N999" s="252" t="s">
        <v>594</v>
      </c>
      <c r="O999" s="252" t="s">
        <v>594</v>
      </c>
      <c r="P999" s="251">
        <v>12578</v>
      </c>
    </row>
    <row r="1000" spans="1:16" x14ac:dyDescent="0.15">
      <c r="A1000" s="38" t="s">
        <v>624</v>
      </c>
      <c r="B1000" s="23"/>
      <c r="C1000" s="23"/>
      <c r="D1000" s="23"/>
      <c r="E1000" s="23"/>
      <c r="F1000" s="23"/>
      <c r="G1000" s="23"/>
      <c r="H1000" s="23"/>
      <c r="I1000" s="23"/>
      <c r="J1000" s="23"/>
      <c r="K1000" s="23"/>
      <c r="L1000" s="23"/>
      <c r="M1000" s="23"/>
      <c r="N1000" s="23"/>
      <c r="O1000" s="23"/>
      <c r="P1000" s="23"/>
    </row>
    <row r="1001" spans="1:16" x14ac:dyDescent="0.15">
      <c r="A1001" s="38" t="s">
        <v>625</v>
      </c>
      <c r="B1001" s="23"/>
      <c r="C1001" s="23"/>
      <c r="D1001" s="23"/>
      <c r="E1001" s="23"/>
      <c r="F1001" s="23"/>
      <c r="G1001" s="23"/>
      <c r="H1001" s="23"/>
      <c r="I1001" s="23"/>
      <c r="J1001" s="23"/>
      <c r="K1001" s="23"/>
      <c r="L1001" s="23"/>
      <c r="M1001" s="23"/>
      <c r="N1001" s="23"/>
      <c r="O1001" s="23"/>
      <c r="P1001" s="23"/>
    </row>
    <row r="1002" spans="1:16" ht="22.5" x14ac:dyDescent="0.15">
      <c r="A1002" s="137" t="s">
        <v>626</v>
      </c>
      <c r="B1002" s="282"/>
      <c r="C1002" s="282"/>
      <c r="D1002" s="282"/>
      <c r="E1002" s="282"/>
      <c r="F1002" s="282"/>
      <c r="G1002" s="282"/>
      <c r="H1002" s="282"/>
      <c r="I1002" s="282"/>
      <c r="J1002" s="282"/>
      <c r="K1002" s="282"/>
      <c r="L1002" s="282"/>
      <c r="M1002" s="282"/>
      <c r="N1002" s="282"/>
      <c r="O1002" s="282"/>
      <c r="P1002" s="282"/>
    </row>
    <row r="1003" spans="1:16" ht="45" x14ac:dyDescent="0.15">
      <c r="A1003" s="137" t="s">
        <v>627</v>
      </c>
      <c r="B1003" s="283"/>
      <c r="C1003" s="283"/>
      <c r="D1003" s="283"/>
      <c r="E1003" s="283"/>
      <c r="F1003" s="283"/>
      <c r="G1003" s="283"/>
      <c r="H1003" s="283"/>
      <c r="I1003" s="283"/>
      <c r="J1003" s="283"/>
      <c r="K1003" s="283"/>
      <c r="L1003" s="283"/>
      <c r="M1003" s="283"/>
      <c r="N1003" s="283"/>
      <c r="O1003" s="283"/>
      <c r="P1003" s="283"/>
    </row>
    <row r="1004" spans="1:16" x14ac:dyDescent="0.2">
      <c r="A1004" s="45"/>
    </row>
    <row r="1005" spans="1:16" ht="15.75" x14ac:dyDescent="0.2">
      <c r="A1005" s="24" t="s">
        <v>675</v>
      </c>
    </row>
    <row r="1006" spans="1:16" ht="12.75" x14ac:dyDescent="0.2">
      <c r="A1006" s="29" t="s">
        <v>676</v>
      </c>
    </row>
    <row r="1007" spans="1:16" x14ac:dyDescent="0.2">
      <c r="A1007" s="22" t="s">
        <v>684</v>
      </c>
      <c r="B1007" s="5"/>
      <c r="C1007" s="5"/>
      <c r="D1007" s="5"/>
      <c r="E1007" s="5"/>
      <c r="F1007" s="5"/>
      <c r="G1007" s="5"/>
      <c r="H1007" s="5"/>
      <c r="I1007" s="5"/>
      <c r="J1007" s="5"/>
      <c r="K1007" s="5"/>
      <c r="L1007" s="5"/>
      <c r="M1007" s="5"/>
      <c r="N1007" s="5"/>
      <c r="O1007" s="5"/>
      <c r="P1007" s="5"/>
    </row>
    <row r="1008" spans="1:16" ht="24.75" x14ac:dyDescent="0.15">
      <c r="A1008" s="199"/>
      <c r="B1008" s="193" t="s">
        <v>578</v>
      </c>
      <c r="C1008" s="200" t="s">
        <v>579</v>
      </c>
      <c r="D1008" s="200" t="s">
        <v>580</v>
      </c>
      <c r="E1008" s="200" t="s">
        <v>581</v>
      </c>
      <c r="F1008" s="200" t="s">
        <v>582</v>
      </c>
      <c r="G1008" s="200" t="s">
        <v>583</v>
      </c>
      <c r="H1008" s="200" t="s">
        <v>584</v>
      </c>
      <c r="I1008" s="200" t="s">
        <v>585</v>
      </c>
      <c r="J1008" s="200" t="s">
        <v>586</v>
      </c>
      <c r="K1008" s="200" t="s">
        <v>587</v>
      </c>
      <c r="L1008" s="200" t="s">
        <v>588</v>
      </c>
      <c r="M1008" s="200" t="s">
        <v>589</v>
      </c>
      <c r="N1008" s="200" t="s">
        <v>590</v>
      </c>
      <c r="O1008" s="200" t="s">
        <v>591</v>
      </c>
      <c r="P1008" s="193" t="s">
        <v>592</v>
      </c>
    </row>
    <row r="1009" spans="1:16" x14ac:dyDescent="0.15">
      <c r="A1009" s="298" t="s">
        <v>685</v>
      </c>
      <c r="B1009" s="211">
        <f t="shared" ref="B1009:B1022" si="137">SUM(C1009:O1009)</f>
        <v>18875</v>
      </c>
      <c r="C1009" s="288">
        <v>646</v>
      </c>
      <c r="D1009" s="288">
        <v>1097</v>
      </c>
      <c r="E1009" s="288">
        <v>1132</v>
      </c>
      <c r="F1009" s="288">
        <v>2212</v>
      </c>
      <c r="G1009" s="288">
        <v>3977</v>
      </c>
      <c r="H1009" s="288">
        <v>715</v>
      </c>
      <c r="I1009" s="288">
        <v>3833</v>
      </c>
      <c r="J1009" s="288">
        <v>606</v>
      </c>
      <c r="K1009" s="288">
        <v>536</v>
      </c>
      <c r="L1009" s="288">
        <v>813</v>
      </c>
      <c r="M1009" s="288">
        <v>1326</v>
      </c>
      <c r="N1009" s="288">
        <v>1289</v>
      </c>
      <c r="O1009" s="288">
        <v>693</v>
      </c>
      <c r="P1009" s="211">
        <v>181231</v>
      </c>
    </row>
    <row r="1010" spans="1:16" x14ac:dyDescent="0.15">
      <c r="A1010" s="82" t="s">
        <v>17</v>
      </c>
      <c r="B1010" s="217">
        <f t="shared" si="137"/>
        <v>3037</v>
      </c>
      <c r="C1010" s="240">
        <v>111</v>
      </c>
      <c r="D1010" s="240">
        <v>185</v>
      </c>
      <c r="E1010" s="240">
        <v>236</v>
      </c>
      <c r="F1010" s="240">
        <v>337</v>
      </c>
      <c r="G1010" s="240">
        <v>549</v>
      </c>
      <c r="H1010" s="240">
        <v>103</v>
      </c>
      <c r="I1010" s="240">
        <v>484</v>
      </c>
      <c r="J1010" s="240">
        <v>119</v>
      </c>
      <c r="K1010" s="240">
        <v>100</v>
      </c>
      <c r="L1010" s="240">
        <v>151</v>
      </c>
      <c r="M1010" s="240">
        <v>234</v>
      </c>
      <c r="N1010" s="240">
        <v>281</v>
      </c>
      <c r="O1010" s="240">
        <v>147</v>
      </c>
      <c r="P1010" s="217">
        <v>30860</v>
      </c>
    </row>
    <row r="1011" spans="1:16" x14ac:dyDescent="0.15">
      <c r="A1011" s="82" t="s">
        <v>18</v>
      </c>
      <c r="B1011" s="217">
        <f t="shared" si="137"/>
        <v>1856</v>
      </c>
      <c r="C1011" s="240">
        <v>39</v>
      </c>
      <c r="D1011" s="240">
        <v>78</v>
      </c>
      <c r="E1011" s="240">
        <v>142</v>
      </c>
      <c r="F1011" s="240">
        <v>211</v>
      </c>
      <c r="G1011" s="240">
        <v>437</v>
      </c>
      <c r="H1011" s="240">
        <v>61</v>
      </c>
      <c r="I1011" s="240">
        <v>424</v>
      </c>
      <c r="J1011" s="240">
        <v>48</v>
      </c>
      <c r="K1011" s="240">
        <v>57</v>
      </c>
      <c r="L1011" s="240">
        <v>82</v>
      </c>
      <c r="M1011" s="240">
        <v>92</v>
      </c>
      <c r="N1011" s="240">
        <v>119</v>
      </c>
      <c r="O1011" s="240">
        <v>66</v>
      </c>
      <c r="P1011" s="217">
        <v>19762</v>
      </c>
    </row>
    <row r="1012" spans="1:16" x14ac:dyDescent="0.15">
      <c r="A1012" s="82" t="s">
        <v>19</v>
      </c>
      <c r="B1012" s="217">
        <f t="shared" si="137"/>
        <v>353</v>
      </c>
      <c r="C1012" s="240">
        <v>12</v>
      </c>
      <c r="D1012" s="240">
        <v>31</v>
      </c>
      <c r="E1012" s="240">
        <v>29</v>
      </c>
      <c r="F1012" s="240">
        <v>31</v>
      </c>
      <c r="G1012" s="240">
        <v>56</v>
      </c>
      <c r="H1012" s="240">
        <v>6</v>
      </c>
      <c r="I1012" s="240">
        <v>60</v>
      </c>
      <c r="J1012" s="240">
        <v>32</v>
      </c>
      <c r="K1012" s="240">
        <v>26</v>
      </c>
      <c r="L1012" s="240">
        <v>20</v>
      </c>
      <c r="M1012" s="240">
        <v>28</v>
      </c>
      <c r="N1012" s="240">
        <v>15</v>
      </c>
      <c r="O1012" s="240">
        <v>7</v>
      </c>
      <c r="P1012" s="217">
        <v>3752</v>
      </c>
    </row>
    <row r="1013" spans="1:16" x14ac:dyDescent="0.15">
      <c r="A1013" s="80" t="s">
        <v>223</v>
      </c>
      <c r="B1013" s="217">
        <f t="shared" si="137"/>
        <v>3525</v>
      </c>
      <c r="C1013" s="240">
        <v>97</v>
      </c>
      <c r="D1013" s="240">
        <v>202</v>
      </c>
      <c r="E1013" s="240">
        <v>170</v>
      </c>
      <c r="F1013" s="240">
        <v>436</v>
      </c>
      <c r="G1013" s="240">
        <v>771</v>
      </c>
      <c r="H1013" s="240">
        <v>145</v>
      </c>
      <c r="I1013" s="240">
        <v>673</v>
      </c>
      <c r="J1013" s="240">
        <v>85</v>
      </c>
      <c r="K1013" s="240">
        <v>69</v>
      </c>
      <c r="L1013" s="240">
        <v>142</v>
      </c>
      <c r="M1013" s="240">
        <v>308</v>
      </c>
      <c r="N1013" s="240">
        <v>279</v>
      </c>
      <c r="O1013" s="240">
        <v>148</v>
      </c>
      <c r="P1013" s="217">
        <v>34495</v>
      </c>
    </row>
    <row r="1014" spans="1:16" x14ac:dyDescent="0.15">
      <c r="A1014" s="80" t="s">
        <v>20</v>
      </c>
      <c r="B1014" s="217">
        <f t="shared" si="137"/>
        <v>2470</v>
      </c>
      <c r="C1014" s="240">
        <v>71</v>
      </c>
      <c r="D1014" s="240">
        <v>116</v>
      </c>
      <c r="E1014" s="240">
        <v>75</v>
      </c>
      <c r="F1014" s="240">
        <v>311</v>
      </c>
      <c r="G1014" s="240">
        <v>697</v>
      </c>
      <c r="H1014" s="240">
        <v>60</v>
      </c>
      <c r="I1014" s="240">
        <v>716</v>
      </c>
      <c r="J1014" s="240">
        <v>50</v>
      </c>
      <c r="K1014" s="240">
        <v>38</v>
      </c>
      <c r="L1014" s="240">
        <v>59</v>
      </c>
      <c r="M1014" s="240">
        <v>117</v>
      </c>
      <c r="N1014" s="240">
        <v>116</v>
      </c>
      <c r="O1014" s="240">
        <v>44</v>
      </c>
      <c r="P1014" s="217">
        <v>21160</v>
      </c>
    </row>
    <row r="1015" spans="1:16" x14ac:dyDescent="0.15">
      <c r="A1015" s="80" t="s">
        <v>21</v>
      </c>
      <c r="B1015" s="217">
        <f t="shared" si="137"/>
        <v>7634</v>
      </c>
      <c r="C1015" s="240">
        <v>316</v>
      </c>
      <c r="D1015" s="240">
        <v>485</v>
      </c>
      <c r="E1015" s="240">
        <v>480</v>
      </c>
      <c r="F1015" s="240">
        <v>886</v>
      </c>
      <c r="G1015" s="240">
        <v>1467</v>
      </c>
      <c r="H1015" s="240">
        <v>340</v>
      </c>
      <c r="I1015" s="240">
        <v>1476</v>
      </c>
      <c r="J1015" s="240">
        <v>272</v>
      </c>
      <c r="K1015" s="240">
        <v>246</v>
      </c>
      <c r="L1015" s="240">
        <v>359</v>
      </c>
      <c r="M1015" s="240">
        <v>547</v>
      </c>
      <c r="N1015" s="240">
        <v>479</v>
      </c>
      <c r="O1015" s="240">
        <v>281</v>
      </c>
      <c r="P1015" s="217">
        <v>71202</v>
      </c>
    </row>
    <row r="1016" spans="1:16" x14ac:dyDescent="0.15">
      <c r="A1016" s="70" t="s">
        <v>686</v>
      </c>
      <c r="B1016" s="217">
        <f t="shared" si="137"/>
        <v>186604</v>
      </c>
      <c r="C1016" s="240">
        <v>4741</v>
      </c>
      <c r="D1016" s="240">
        <v>10517</v>
      </c>
      <c r="E1016" s="240">
        <v>12905</v>
      </c>
      <c r="F1016" s="240">
        <v>20003</v>
      </c>
      <c r="G1016" s="240">
        <v>42350</v>
      </c>
      <c r="H1016" s="240">
        <v>6476</v>
      </c>
      <c r="I1016" s="240">
        <v>33166</v>
      </c>
      <c r="J1016" s="240">
        <v>6396</v>
      </c>
      <c r="K1016" s="240">
        <v>6372</v>
      </c>
      <c r="L1016" s="240">
        <v>8916</v>
      </c>
      <c r="M1016" s="240">
        <v>13523</v>
      </c>
      <c r="N1016" s="240">
        <v>13830</v>
      </c>
      <c r="O1016" s="240">
        <v>7409</v>
      </c>
      <c r="P1016" s="217">
        <v>2062155</v>
      </c>
    </row>
    <row r="1017" spans="1:16" x14ac:dyDescent="0.15">
      <c r="A1017" s="82" t="s">
        <v>17</v>
      </c>
      <c r="B1017" s="217">
        <f t="shared" si="137"/>
        <v>96517</v>
      </c>
      <c r="C1017" s="240">
        <v>2859</v>
      </c>
      <c r="D1017" s="240">
        <v>5227</v>
      </c>
      <c r="E1017" s="240">
        <v>6863</v>
      </c>
      <c r="F1017" s="240">
        <v>10835</v>
      </c>
      <c r="G1017" s="240">
        <v>18608</v>
      </c>
      <c r="H1017" s="240">
        <v>3042</v>
      </c>
      <c r="I1017" s="240">
        <v>17104</v>
      </c>
      <c r="J1017" s="240">
        <v>3169</v>
      </c>
      <c r="K1017" s="240">
        <v>3705</v>
      </c>
      <c r="L1017" s="240">
        <v>5441</v>
      </c>
      <c r="M1017" s="240">
        <v>6378</v>
      </c>
      <c r="N1017" s="240">
        <v>8725</v>
      </c>
      <c r="O1017" s="240">
        <v>4561</v>
      </c>
      <c r="P1017" s="217">
        <v>929438</v>
      </c>
    </row>
    <row r="1018" spans="1:16" x14ac:dyDescent="0.15">
      <c r="A1018" s="82" t="s">
        <v>18</v>
      </c>
      <c r="B1018" s="217">
        <f t="shared" si="137"/>
        <v>24180</v>
      </c>
      <c r="C1018" s="240">
        <v>293</v>
      </c>
      <c r="D1018" s="240">
        <v>1087</v>
      </c>
      <c r="E1018" s="240">
        <v>1676</v>
      </c>
      <c r="F1018" s="240">
        <v>3213</v>
      </c>
      <c r="G1018" s="240">
        <v>6566</v>
      </c>
      <c r="H1018" s="240">
        <v>729</v>
      </c>
      <c r="I1018" s="240">
        <v>4771</v>
      </c>
      <c r="J1018" s="240">
        <v>505</v>
      </c>
      <c r="K1018" s="240">
        <v>795</v>
      </c>
      <c r="L1018" s="240">
        <v>818</v>
      </c>
      <c r="M1018" s="240">
        <v>1261</v>
      </c>
      <c r="N1018" s="240">
        <v>1611</v>
      </c>
      <c r="O1018" s="240">
        <v>855</v>
      </c>
      <c r="P1018" s="217">
        <v>346299</v>
      </c>
    </row>
    <row r="1019" spans="1:16" x14ac:dyDescent="0.15">
      <c r="A1019" s="82" t="s">
        <v>19</v>
      </c>
      <c r="B1019" s="217">
        <f t="shared" si="137"/>
        <v>10530</v>
      </c>
      <c r="C1019" s="240">
        <v>91</v>
      </c>
      <c r="D1019" s="240">
        <v>1041</v>
      </c>
      <c r="E1019" s="240">
        <v>1515</v>
      </c>
      <c r="F1019" s="240">
        <v>666</v>
      </c>
      <c r="G1019" s="240">
        <v>2130</v>
      </c>
      <c r="H1019" s="240">
        <v>141</v>
      </c>
      <c r="I1019" s="240">
        <v>1377</v>
      </c>
      <c r="J1019" s="240">
        <v>930</v>
      </c>
      <c r="K1019" s="240">
        <v>641</v>
      </c>
      <c r="L1019" s="240">
        <v>314</v>
      </c>
      <c r="M1019" s="240">
        <v>1223</v>
      </c>
      <c r="N1019" s="240">
        <v>293</v>
      </c>
      <c r="O1019" s="240">
        <v>168</v>
      </c>
      <c r="P1019" s="217">
        <v>136227</v>
      </c>
    </row>
    <row r="1020" spans="1:16" x14ac:dyDescent="0.15">
      <c r="A1020" s="80" t="s">
        <v>223</v>
      </c>
      <c r="B1020" s="217">
        <f t="shared" si="137"/>
        <v>12767</v>
      </c>
      <c r="C1020" s="240">
        <v>223</v>
      </c>
      <c r="D1020" s="240">
        <v>500</v>
      </c>
      <c r="E1020" s="240">
        <v>424</v>
      </c>
      <c r="F1020" s="240">
        <v>1028</v>
      </c>
      <c r="G1020" s="240">
        <v>5326</v>
      </c>
      <c r="H1020" s="240">
        <v>468</v>
      </c>
      <c r="I1020" s="240">
        <v>2008</v>
      </c>
      <c r="J1020" s="240">
        <v>211</v>
      </c>
      <c r="K1020" s="240">
        <v>158</v>
      </c>
      <c r="L1020" s="240">
        <v>397</v>
      </c>
      <c r="M1020" s="240">
        <v>900</v>
      </c>
      <c r="N1020" s="240">
        <v>751</v>
      </c>
      <c r="O1020" s="240">
        <v>373</v>
      </c>
      <c r="P1020" s="217">
        <v>127280</v>
      </c>
    </row>
    <row r="1021" spans="1:16" x14ac:dyDescent="0.15">
      <c r="A1021" s="80" t="s">
        <v>20</v>
      </c>
      <c r="B1021" s="217">
        <f t="shared" si="137"/>
        <v>4223</v>
      </c>
      <c r="C1021" s="240">
        <v>132</v>
      </c>
      <c r="D1021" s="240">
        <v>182</v>
      </c>
      <c r="E1021" s="240">
        <v>88</v>
      </c>
      <c r="F1021" s="240">
        <v>455</v>
      </c>
      <c r="G1021" s="240">
        <v>1313</v>
      </c>
      <c r="H1021" s="240">
        <v>132</v>
      </c>
      <c r="I1021" s="240">
        <v>1196</v>
      </c>
      <c r="J1021" s="240">
        <v>68</v>
      </c>
      <c r="K1021" s="240">
        <v>27</v>
      </c>
      <c r="L1021" s="240">
        <v>122</v>
      </c>
      <c r="M1021" s="240">
        <v>236</v>
      </c>
      <c r="N1021" s="240">
        <v>220</v>
      </c>
      <c r="O1021" s="240">
        <v>52</v>
      </c>
      <c r="P1021" s="217">
        <v>43011</v>
      </c>
    </row>
    <row r="1022" spans="1:16" x14ac:dyDescent="0.15">
      <c r="A1022" s="80" t="s">
        <v>21</v>
      </c>
      <c r="B1022" s="217">
        <f t="shared" si="137"/>
        <v>38387</v>
      </c>
      <c r="C1022" s="240">
        <v>1143</v>
      </c>
      <c r="D1022" s="240">
        <v>2480</v>
      </c>
      <c r="E1022" s="240">
        <v>2339</v>
      </c>
      <c r="F1022" s="240">
        <v>3806</v>
      </c>
      <c r="G1022" s="240">
        <v>8407</v>
      </c>
      <c r="H1022" s="240">
        <v>1964</v>
      </c>
      <c r="I1022" s="240">
        <v>6710</v>
      </c>
      <c r="J1022" s="240">
        <v>1513</v>
      </c>
      <c r="K1022" s="240">
        <v>1046</v>
      </c>
      <c r="L1022" s="240">
        <v>1824</v>
      </c>
      <c r="M1022" s="240">
        <v>3525</v>
      </c>
      <c r="N1022" s="240">
        <v>2230</v>
      </c>
      <c r="O1022" s="240">
        <v>1400</v>
      </c>
      <c r="P1022" s="217">
        <v>479900</v>
      </c>
    </row>
    <row r="1023" spans="1:16" x14ac:dyDescent="0.15">
      <c r="A1023" s="69" t="s">
        <v>687</v>
      </c>
      <c r="B1023" s="203">
        <v>8.6213172576514054</v>
      </c>
      <c r="C1023" s="204">
        <v>10.069118053635609</v>
      </c>
      <c r="D1023" s="204">
        <v>9.2662645663758276</v>
      </c>
      <c r="E1023" s="204">
        <v>13.495241562223725</v>
      </c>
      <c r="F1023" s="204">
        <v>8.6080442960961836</v>
      </c>
      <c r="G1023" s="204">
        <v>6.1669092099399361</v>
      </c>
      <c r="H1023" s="204">
        <v>10.293669784642159</v>
      </c>
      <c r="I1023" s="204">
        <v>7.6309959981409161</v>
      </c>
      <c r="J1023" s="204">
        <v>10.972920525712269</v>
      </c>
      <c r="K1023" s="204">
        <v>24.131476831773568</v>
      </c>
      <c r="L1023" s="204">
        <v>11.332975312861073</v>
      </c>
      <c r="M1023" s="204">
        <v>9.3958195595789054</v>
      </c>
      <c r="N1023" s="204">
        <v>11.092641609317099</v>
      </c>
      <c r="O1023" s="204">
        <v>9.8910555113571785</v>
      </c>
      <c r="P1023" s="203">
        <v>7.5512571881259483</v>
      </c>
    </row>
    <row r="1024" spans="1:16" x14ac:dyDescent="0.15">
      <c r="A1024" s="81" t="s">
        <v>556</v>
      </c>
      <c r="B1024" s="217"/>
      <c r="C1024" s="240"/>
      <c r="D1024" s="240"/>
      <c r="E1024" s="240"/>
      <c r="F1024" s="240"/>
      <c r="G1024" s="240"/>
      <c r="H1024" s="240"/>
      <c r="I1024" s="240"/>
      <c r="J1024" s="240"/>
      <c r="K1024" s="240"/>
      <c r="L1024" s="240"/>
      <c r="M1024" s="240"/>
      <c r="N1024" s="240"/>
      <c r="O1024" s="240"/>
      <c r="P1024" s="217"/>
    </row>
    <row r="1025" spans="1:16" x14ac:dyDescent="0.15">
      <c r="A1025" s="83" t="s">
        <v>557</v>
      </c>
      <c r="B1025" s="217">
        <f t="shared" ref="B1025:O1025" si="138">SUM(B1026:B1030)</f>
        <v>10178</v>
      </c>
      <c r="C1025" s="240">
        <f t="shared" si="138"/>
        <v>132</v>
      </c>
      <c r="D1025" s="240">
        <f t="shared" si="138"/>
        <v>480</v>
      </c>
      <c r="E1025" s="240">
        <f t="shared" si="138"/>
        <v>292</v>
      </c>
      <c r="F1025" s="240">
        <f t="shared" si="138"/>
        <v>1006</v>
      </c>
      <c r="G1025" s="240">
        <f t="shared" si="138"/>
        <v>3028</v>
      </c>
      <c r="H1025" s="240">
        <f t="shared" si="138"/>
        <v>203</v>
      </c>
      <c r="I1025" s="240">
        <f t="shared" si="138"/>
        <v>2562</v>
      </c>
      <c r="J1025" s="240">
        <f t="shared" si="138"/>
        <v>131</v>
      </c>
      <c r="K1025" s="240">
        <f t="shared" si="138"/>
        <v>116</v>
      </c>
      <c r="L1025" s="240">
        <f t="shared" si="138"/>
        <v>367</v>
      </c>
      <c r="M1025" s="240">
        <f t="shared" si="138"/>
        <v>814</v>
      </c>
      <c r="N1025" s="240">
        <f t="shared" si="138"/>
        <v>667</v>
      </c>
      <c r="O1025" s="240">
        <f t="shared" si="138"/>
        <v>380</v>
      </c>
      <c r="P1025" s="217">
        <v>129253</v>
      </c>
    </row>
    <row r="1026" spans="1:16" x14ac:dyDescent="0.15">
      <c r="A1026" s="84" t="s">
        <v>22</v>
      </c>
      <c r="B1026" s="217">
        <f t="shared" ref="B1026:B1030" si="139">SUM(C1026:O1026)</f>
        <v>1102</v>
      </c>
      <c r="C1026" s="240">
        <v>11</v>
      </c>
      <c r="D1026" s="240">
        <v>55</v>
      </c>
      <c r="E1026" s="240">
        <v>28</v>
      </c>
      <c r="F1026" s="240">
        <v>252</v>
      </c>
      <c r="G1026" s="240">
        <v>313</v>
      </c>
      <c r="H1026" s="240">
        <v>37</v>
      </c>
      <c r="I1026" s="240">
        <v>194</v>
      </c>
      <c r="J1026" s="240">
        <v>9</v>
      </c>
      <c r="K1026" s="240">
        <v>3</v>
      </c>
      <c r="L1026" s="240">
        <v>34</v>
      </c>
      <c r="M1026" s="240">
        <v>95</v>
      </c>
      <c r="N1026" s="240">
        <v>41</v>
      </c>
      <c r="O1026" s="240">
        <v>30</v>
      </c>
      <c r="P1026" s="217">
        <v>18833</v>
      </c>
    </row>
    <row r="1027" spans="1:16" x14ac:dyDescent="0.15">
      <c r="A1027" s="84" t="s">
        <v>181</v>
      </c>
      <c r="B1027" s="217">
        <f t="shared" si="139"/>
        <v>6929</v>
      </c>
      <c r="C1027" s="240">
        <v>86</v>
      </c>
      <c r="D1027" s="240">
        <v>305</v>
      </c>
      <c r="E1027" s="240">
        <v>189</v>
      </c>
      <c r="F1027" s="240">
        <v>602</v>
      </c>
      <c r="G1027" s="240">
        <v>2078</v>
      </c>
      <c r="H1027" s="240">
        <v>142</v>
      </c>
      <c r="I1027" s="240">
        <v>1779</v>
      </c>
      <c r="J1027" s="240">
        <v>72</v>
      </c>
      <c r="K1027" s="240">
        <v>93</v>
      </c>
      <c r="L1027" s="240">
        <v>239</v>
      </c>
      <c r="M1027" s="240">
        <v>512</v>
      </c>
      <c r="N1027" s="240">
        <v>545</v>
      </c>
      <c r="O1027" s="240">
        <v>287</v>
      </c>
      <c r="P1027" s="217">
        <v>81628</v>
      </c>
    </row>
    <row r="1028" spans="1:16" x14ac:dyDescent="0.15">
      <c r="A1028" s="84" t="s">
        <v>142</v>
      </c>
      <c r="B1028" s="217">
        <f t="shared" si="139"/>
        <v>973</v>
      </c>
      <c r="C1028" s="240">
        <v>16</v>
      </c>
      <c r="D1028" s="240">
        <v>36</v>
      </c>
      <c r="E1028" s="240">
        <v>21</v>
      </c>
      <c r="F1028" s="240">
        <v>89</v>
      </c>
      <c r="G1028" s="240">
        <v>351</v>
      </c>
      <c r="H1028" s="240">
        <v>13</v>
      </c>
      <c r="I1028" s="240">
        <v>247</v>
      </c>
      <c r="J1028" s="240">
        <v>16</v>
      </c>
      <c r="K1028" s="240">
        <v>5</v>
      </c>
      <c r="L1028" s="240">
        <v>31</v>
      </c>
      <c r="M1028" s="240">
        <v>74</v>
      </c>
      <c r="N1028" s="240">
        <v>38</v>
      </c>
      <c r="O1028" s="240">
        <v>36</v>
      </c>
      <c r="P1028" s="217">
        <v>9416</v>
      </c>
    </row>
    <row r="1029" spans="1:16" x14ac:dyDescent="0.15">
      <c r="A1029" s="84" t="s">
        <v>23</v>
      </c>
      <c r="B1029" s="217">
        <f t="shared" si="139"/>
        <v>600</v>
      </c>
      <c r="C1029" s="240">
        <v>4</v>
      </c>
      <c r="D1029" s="240">
        <v>71</v>
      </c>
      <c r="E1029" s="240">
        <v>3</v>
      </c>
      <c r="F1029" s="240">
        <v>29</v>
      </c>
      <c r="G1029" s="240">
        <v>108</v>
      </c>
      <c r="H1029" s="240">
        <v>4</v>
      </c>
      <c r="I1029" s="240">
        <v>191</v>
      </c>
      <c r="J1029" s="240">
        <v>26</v>
      </c>
      <c r="K1029" s="240">
        <v>10</v>
      </c>
      <c r="L1029" s="240">
        <v>39</v>
      </c>
      <c r="M1029" s="240">
        <v>95</v>
      </c>
      <c r="N1029" s="240">
        <v>18</v>
      </c>
      <c r="O1029" s="240">
        <v>2</v>
      </c>
      <c r="P1029" s="217">
        <v>10925</v>
      </c>
    </row>
    <row r="1030" spans="1:16" x14ac:dyDescent="0.15">
      <c r="A1030" s="84" t="s">
        <v>451</v>
      </c>
      <c r="B1030" s="217">
        <f t="shared" si="139"/>
        <v>574</v>
      </c>
      <c r="C1030" s="240">
        <v>15</v>
      </c>
      <c r="D1030" s="240">
        <v>13</v>
      </c>
      <c r="E1030" s="240">
        <v>51</v>
      </c>
      <c r="F1030" s="240">
        <v>34</v>
      </c>
      <c r="G1030" s="240">
        <v>178</v>
      </c>
      <c r="H1030" s="240">
        <v>7</v>
      </c>
      <c r="I1030" s="240">
        <v>151</v>
      </c>
      <c r="J1030" s="240">
        <v>8</v>
      </c>
      <c r="K1030" s="240">
        <v>5</v>
      </c>
      <c r="L1030" s="240">
        <v>24</v>
      </c>
      <c r="M1030" s="240">
        <v>38</v>
      </c>
      <c r="N1030" s="240">
        <v>25</v>
      </c>
      <c r="O1030" s="240">
        <v>25</v>
      </c>
      <c r="P1030" s="217">
        <v>8451</v>
      </c>
    </row>
    <row r="1031" spans="1:16" x14ac:dyDescent="0.15">
      <c r="A1031" s="83" t="s">
        <v>558</v>
      </c>
      <c r="B1031" s="217">
        <f t="shared" ref="B1031:O1031" si="140">SUM(B1032:B1037)</f>
        <v>7155</v>
      </c>
      <c r="C1031" s="240">
        <f t="shared" si="140"/>
        <v>330</v>
      </c>
      <c r="D1031" s="240">
        <f t="shared" si="140"/>
        <v>388</v>
      </c>
      <c r="E1031" s="240">
        <f t="shared" si="140"/>
        <v>178</v>
      </c>
      <c r="F1031" s="240">
        <f t="shared" si="140"/>
        <v>572</v>
      </c>
      <c r="G1031" s="240">
        <f t="shared" si="140"/>
        <v>1294</v>
      </c>
      <c r="H1031" s="240">
        <f t="shared" si="140"/>
        <v>85</v>
      </c>
      <c r="I1031" s="240">
        <f t="shared" si="140"/>
        <v>1339</v>
      </c>
      <c r="J1031" s="240">
        <f t="shared" si="140"/>
        <v>77</v>
      </c>
      <c r="K1031" s="240">
        <f t="shared" si="140"/>
        <v>37</v>
      </c>
      <c r="L1031" s="240">
        <f t="shared" si="140"/>
        <v>1299</v>
      </c>
      <c r="M1031" s="240">
        <f t="shared" si="140"/>
        <v>1156</v>
      </c>
      <c r="N1031" s="240">
        <f t="shared" si="140"/>
        <v>221</v>
      </c>
      <c r="O1031" s="240">
        <f t="shared" si="140"/>
        <v>179</v>
      </c>
      <c r="P1031" s="217">
        <v>82998</v>
      </c>
    </row>
    <row r="1032" spans="1:16" x14ac:dyDescent="0.15">
      <c r="A1032" s="84" t="s">
        <v>24</v>
      </c>
      <c r="B1032" s="217">
        <f t="shared" ref="B1032:B1037" si="141">SUM(C1032:O1032)</f>
        <v>452</v>
      </c>
      <c r="C1032" s="240">
        <v>0</v>
      </c>
      <c r="D1032" s="240">
        <v>0</v>
      </c>
      <c r="E1032" s="240">
        <v>1</v>
      </c>
      <c r="F1032" s="240">
        <v>2</v>
      </c>
      <c r="G1032" s="240">
        <v>55</v>
      </c>
      <c r="H1032" s="240">
        <v>0</v>
      </c>
      <c r="I1032" s="240">
        <v>153</v>
      </c>
      <c r="J1032" s="240">
        <v>0</v>
      </c>
      <c r="K1032" s="240">
        <v>0</v>
      </c>
      <c r="L1032" s="240">
        <v>0</v>
      </c>
      <c r="M1032" s="240">
        <v>241</v>
      </c>
      <c r="N1032" s="240">
        <v>0</v>
      </c>
      <c r="O1032" s="240">
        <v>0</v>
      </c>
      <c r="P1032" s="217">
        <v>8701</v>
      </c>
    </row>
    <row r="1033" spans="1:16" x14ac:dyDescent="0.15">
      <c r="A1033" s="84" t="s">
        <v>25</v>
      </c>
      <c r="B1033" s="217">
        <f t="shared" si="141"/>
        <v>17</v>
      </c>
      <c r="C1033" s="240">
        <v>0</v>
      </c>
      <c r="D1033" s="240">
        <v>0</v>
      </c>
      <c r="E1033" s="240">
        <v>0</v>
      </c>
      <c r="F1033" s="240">
        <v>0</v>
      </c>
      <c r="G1033" s="240">
        <v>6</v>
      </c>
      <c r="H1033" s="240">
        <v>0</v>
      </c>
      <c r="I1033" s="240">
        <v>5</v>
      </c>
      <c r="J1033" s="240">
        <v>0</v>
      </c>
      <c r="K1033" s="240">
        <v>0</v>
      </c>
      <c r="L1033" s="240">
        <v>1</v>
      </c>
      <c r="M1033" s="240">
        <v>5</v>
      </c>
      <c r="N1033" s="240">
        <v>0</v>
      </c>
      <c r="O1033" s="240">
        <v>0</v>
      </c>
      <c r="P1033" s="217">
        <v>2114</v>
      </c>
    </row>
    <row r="1034" spans="1:16" x14ac:dyDescent="0.15">
      <c r="A1034" s="84" t="s">
        <v>143</v>
      </c>
      <c r="B1034" s="217">
        <f t="shared" si="141"/>
        <v>95</v>
      </c>
      <c r="C1034" s="240">
        <v>1</v>
      </c>
      <c r="D1034" s="240">
        <v>14</v>
      </c>
      <c r="E1034" s="240">
        <v>0</v>
      </c>
      <c r="F1034" s="240">
        <v>28</v>
      </c>
      <c r="G1034" s="240">
        <v>17</v>
      </c>
      <c r="H1034" s="240">
        <v>11</v>
      </c>
      <c r="I1034" s="240">
        <v>5</v>
      </c>
      <c r="J1034" s="240">
        <v>10</v>
      </c>
      <c r="K1034" s="240">
        <v>0</v>
      </c>
      <c r="L1034" s="240">
        <v>0</v>
      </c>
      <c r="M1034" s="240">
        <v>8</v>
      </c>
      <c r="N1034" s="240">
        <v>1</v>
      </c>
      <c r="O1034" s="240">
        <v>0</v>
      </c>
      <c r="P1034" s="217">
        <v>4446</v>
      </c>
    </row>
    <row r="1035" spans="1:16" x14ac:dyDescent="0.15">
      <c r="A1035" s="84" t="s">
        <v>144</v>
      </c>
      <c r="B1035" s="217">
        <f t="shared" si="141"/>
        <v>4798</v>
      </c>
      <c r="C1035" s="240">
        <v>126</v>
      </c>
      <c r="D1035" s="240">
        <v>279</v>
      </c>
      <c r="E1035" s="240">
        <v>173</v>
      </c>
      <c r="F1035" s="240">
        <v>522</v>
      </c>
      <c r="G1035" s="240">
        <v>1170</v>
      </c>
      <c r="H1035" s="240">
        <v>74</v>
      </c>
      <c r="I1035" s="240">
        <v>1108</v>
      </c>
      <c r="J1035" s="240">
        <v>58</v>
      </c>
      <c r="K1035" s="240">
        <v>32</v>
      </c>
      <c r="L1035" s="240">
        <v>341</v>
      </c>
      <c r="M1035" s="240">
        <v>522</v>
      </c>
      <c r="N1035" s="240">
        <v>216</v>
      </c>
      <c r="O1035" s="240">
        <v>177</v>
      </c>
      <c r="P1035" s="217">
        <v>51610</v>
      </c>
    </row>
    <row r="1036" spans="1:16" x14ac:dyDescent="0.15">
      <c r="A1036" s="84" t="s">
        <v>159</v>
      </c>
      <c r="B1036" s="217">
        <f t="shared" si="141"/>
        <v>1398</v>
      </c>
      <c r="C1036" s="240">
        <v>175</v>
      </c>
      <c r="D1036" s="240">
        <v>0</v>
      </c>
      <c r="E1036" s="240">
        <v>0</v>
      </c>
      <c r="F1036" s="240">
        <v>0</v>
      </c>
      <c r="G1036" s="240">
        <v>19</v>
      </c>
      <c r="H1036" s="240">
        <v>0</v>
      </c>
      <c r="I1036" s="240">
        <v>0</v>
      </c>
      <c r="J1036" s="240">
        <v>2</v>
      </c>
      <c r="K1036" s="240">
        <v>0</v>
      </c>
      <c r="L1036" s="240">
        <v>838</v>
      </c>
      <c r="M1036" s="240">
        <v>364</v>
      </c>
      <c r="N1036" s="240">
        <v>0</v>
      </c>
      <c r="O1036" s="240">
        <v>0</v>
      </c>
      <c r="P1036" s="217">
        <v>12992</v>
      </c>
    </row>
    <row r="1037" spans="1:16" x14ac:dyDescent="0.15">
      <c r="A1037" s="89" t="s">
        <v>145</v>
      </c>
      <c r="B1037" s="251">
        <f t="shared" si="141"/>
        <v>395</v>
      </c>
      <c r="C1037" s="252">
        <v>28</v>
      </c>
      <c r="D1037" s="252">
        <v>95</v>
      </c>
      <c r="E1037" s="252">
        <v>4</v>
      </c>
      <c r="F1037" s="252">
        <v>20</v>
      </c>
      <c r="G1037" s="252">
        <v>27</v>
      </c>
      <c r="H1037" s="252">
        <v>0</v>
      </c>
      <c r="I1037" s="252">
        <v>68</v>
      </c>
      <c r="J1037" s="252">
        <v>7</v>
      </c>
      <c r="K1037" s="252">
        <v>5</v>
      </c>
      <c r="L1037" s="252">
        <v>119</v>
      </c>
      <c r="M1037" s="252">
        <v>16</v>
      </c>
      <c r="N1037" s="252">
        <v>4</v>
      </c>
      <c r="O1037" s="252">
        <v>2</v>
      </c>
      <c r="P1037" s="251">
        <v>3135</v>
      </c>
    </row>
    <row r="1038" spans="1:16" x14ac:dyDescent="0.15">
      <c r="A1038" s="137" t="s">
        <v>712</v>
      </c>
      <c r="B1038" s="4"/>
      <c r="C1038" s="4"/>
      <c r="D1038" s="4"/>
      <c r="E1038" s="4"/>
      <c r="F1038" s="4"/>
      <c r="G1038" s="4"/>
      <c r="H1038" s="4"/>
      <c r="I1038" s="4"/>
      <c r="J1038" s="4"/>
      <c r="K1038" s="4"/>
      <c r="L1038" s="4"/>
      <c r="M1038" s="4"/>
      <c r="N1038" s="4"/>
      <c r="O1038" s="4"/>
      <c r="P1038" s="4"/>
    </row>
    <row r="1039" spans="1:16" ht="22.5" x14ac:dyDescent="0.2">
      <c r="A1039" s="137" t="s">
        <v>450</v>
      </c>
      <c r="B1039" s="18"/>
      <c r="C1039" s="18"/>
      <c r="D1039" s="18"/>
      <c r="E1039" s="18"/>
      <c r="F1039" s="18"/>
      <c r="G1039" s="18"/>
      <c r="H1039" s="18"/>
      <c r="I1039" s="18"/>
      <c r="J1039" s="18"/>
      <c r="K1039" s="18"/>
      <c r="L1039" s="18"/>
      <c r="M1039" s="18"/>
      <c r="N1039" s="18"/>
      <c r="O1039" s="18"/>
      <c r="P1039" s="18"/>
    </row>
    <row r="1040" spans="1:16" ht="33.75" x14ac:dyDescent="0.2">
      <c r="A1040" s="137" t="s">
        <v>452</v>
      </c>
      <c r="B1040" s="18"/>
      <c r="C1040" s="18"/>
      <c r="D1040" s="18"/>
      <c r="E1040" s="18"/>
      <c r="F1040" s="18"/>
      <c r="G1040" s="18"/>
      <c r="H1040" s="18"/>
      <c r="I1040" s="18"/>
      <c r="J1040" s="18"/>
      <c r="K1040" s="18"/>
      <c r="L1040" s="18"/>
      <c r="M1040" s="18"/>
      <c r="N1040" s="18"/>
      <c r="O1040" s="18"/>
      <c r="P1040" s="18"/>
    </row>
    <row r="1041" spans="1:16" ht="22.5" x14ac:dyDescent="0.2">
      <c r="A1041" s="137" t="s">
        <v>453</v>
      </c>
      <c r="B1041" s="18"/>
      <c r="C1041" s="18"/>
      <c r="D1041" s="18"/>
      <c r="E1041" s="18"/>
      <c r="F1041" s="18"/>
      <c r="G1041" s="18"/>
      <c r="H1041" s="18"/>
      <c r="I1041" s="18"/>
      <c r="J1041" s="18"/>
      <c r="K1041" s="18"/>
      <c r="L1041" s="18"/>
      <c r="M1041" s="18"/>
      <c r="N1041" s="18"/>
      <c r="O1041" s="18"/>
      <c r="P1041" s="18"/>
    </row>
    <row r="1042" spans="1:16" ht="56.25" x14ac:dyDescent="0.2">
      <c r="A1042" s="137" t="s">
        <v>454</v>
      </c>
      <c r="B1042" s="18"/>
      <c r="C1042" s="18"/>
      <c r="D1042" s="18"/>
      <c r="E1042" s="18"/>
      <c r="F1042" s="18"/>
      <c r="G1042" s="18"/>
      <c r="H1042" s="18"/>
      <c r="I1042" s="18"/>
      <c r="J1042" s="18"/>
      <c r="K1042" s="18"/>
      <c r="L1042" s="18"/>
      <c r="M1042" s="18"/>
      <c r="N1042" s="18"/>
      <c r="O1042" s="18"/>
      <c r="P1042" s="18"/>
    </row>
    <row r="1043" spans="1:16" x14ac:dyDescent="0.2">
      <c r="A1043" s="45"/>
    </row>
  </sheetData>
  <pageMargins left="0.25" right="0.25" top="0.75" bottom="0.75" header="0.3" footer="0.3"/>
  <pageSetup paperSize="9" scale="98" orientation="landscape" r:id="rId1"/>
  <extLst>
    <ext xmlns:x14="http://schemas.microsoft.com/office/spreadsheetml/2009/9/main" uri="{78C0D931-6437-407d-A8EE-F0AAD7539E65}">
      <x14:conditionalFormattings>
        <x14:conditionalFormatting xmlns:xm="http://schemas.microsoft.com/office/excel/2006/main">
          <x14:cfRule type="expression" priority="3" id="{40A6388F-9F6C-4260-B7FF-68C4E08E650C}">
            <xm:f>((ABS(C420-'C:\Applications\Microsoft Excel.app\Users\frederic.lopez\Documents\Maquettes régionales\PAAHEH\[PanoFrance2020_ARS_FINESS - Ctl_2019.xlsx]PANORAMA 2019'!#REF!)/'C:\Applications\Microsoft Excel.app\Users\frederic.lopez\Documents\Maquettes régionales\PAAHEH\[PanoFrance2020_ARS_FINESS - Ctl_2019.xlsx]PANORAMA 2019'!#REF!)*100)&gt;10</xm:f>
            <x14:dxf>
              <fill>
                <patternFill>
                  <bgColor theme="5" tint="0.39994506668294322"/>
                </patternFill>
              </fill>
            </x14:dxf>
          </x14:cfRule>
          <xm:sqref>C420:O421</xm:sqref>
        </x14:conditionalFormatting>
        <x14:conditionalFormatting xmlns:xm="http://schemas.microsoft.com/office/excel/2006/main">
          <x14:cfRule type="expression" priority="2" id="{A5D94C04-18D3-4906-9DD2-AEA84A0B6951}">
            <xm:f>((ABS(C405-'C:\Applications\Microsoft Excel.app\Users\frederic.lopez\Documents\Maquettes régionales\PAAHEH\[PanoFrance2020_ARS_FINESS - Ctl_2019.xlsx]PANORAMA 2019'!#REF!)/'C:\Applications\Microsoft Excel.app\Users\frederic.lopez\Documents\Maquettes régionales\PAAHEH\[PanoFrance2020_ARS_FINESS - Ctl_2019.xlsx]PANORAMA 2019'!#REF!)*100)&gt;10</xm:f>
            <x14:dxf>
              <fill>
                <patternFill>
                  <bgColor theme="5" tint="0.39994506668294322"/>
                </patternFill>
              </fill>
            </x14:dxf>
          </x14:cfRule>
          <xm:sqref>C405:O408</xm:sqref>
        </x14:conditionalFormatting>
        <x14:conditionalFormatting xmlns:xm="http://schemas.microsoft.com/office/excel/2006/main">
          <x14:cfRule type="expression" priority="1" id="{11347582-7DF8-4FDD-AFC9-8E92B0220100}">
            <xm:f>((ABS(C456-'C:\Applications\Microsoft Excel.app\Users\frederic.lopez\Documents\Maquettes régionales\PAAHEH\[PanoFrance2020_ARS_FINESS - Ctl_2019.xlsx]PANORAMA 2019'!#REF!)/'C:\Applications\Microsoft Excel.app\Users\frederic.lopez\Documents\Maquettes régionales\PAAHEH\[PanoFrance2020_ARS_FINESS - Ctl_2019.xlsx]PANORAMA 2019'!#REF!)*100)&gt;10</xm:f>
            <x14:dxf>
              <fill>
                <patternFill>
                  <bgColor theme="5" tint="0.39994506668294322"/>
                </patternFill>
              </fill>
            </x14:dxf>
          </x14:cfRule>
          <xm:sqref>C456:O456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workbookViewId="0">
      <pane ySplit="1" topLeftCell="A2" activePane="bottomLeft" state="frozen"/>
      <selection pane="bottomLeft" sqref="A1:B1"/>
    </sheetView>
  </sheetViews>
  <sheetFormatPr baseColWidth="10" defaultColWidth="12" defaultRowHeight="11.25" x14ac:dyDescent="0.2"/>
  <cols>
    <col min="1" max="1" width="53.33203125" customWidth="1"/>
    <col min="2" max="2" width="101.6640625" style="354" customWidth="1"/>
    <col min="3" max="16384" width="12" style="340"/>
  </cols>
  <sheetData>
    <row r="1" spans="1:3" s="343" customFormat="1" ht="35.25" customHeight="1" x14ac:dyDescent="0.2">
      <c r="A1" s="360" t="s">
        <v>731</v>
      </c>
      <c r="B1" s="360"/>
    </row>
    <row r="2" spans="1:3" s="343" customFormat="1" ht="14.25" customHeight="1" x14ac:dyDescent="0.2">
      <c r="A2" s="344"/>
      <c r="B2" s="351"/>
    </row>
    <row r="3" spans="1:3" s="343" customFormat="1" ht="12.75" x14ac:dyDescent="0.2">
      <c r="A3" s="345" t="s">
        <v>732</v>
      </c>
      <c r="B3" s="352" t="s">
        <v>190</v>
      </c>
    </row>
    <row r="4" spans="1:3" s="343" customFormat="1" ht="12.75" x14ac:dyDescent="0.2">
      <c r="A4" s="345"/>
      <c r="B4" s="352" t="s">
        <v>191</v>
      </c>
    </row>
    <row r="5" spans="1:3" s="343" customFormat="1" ht="12.75" x14ac:dyDescent="0.2">
      <c r="A5" s="345"/>
      <c r="B5" s="352" t="s">
        <v>192</v>
      </c>
      <c r="C5" s="342"/>
    </row>
    <row r="6" spans="1:3" s="343" customFormat="1" ht="12.75" x14ac:dyDescent="0.2">
      <c r="A6" s="345"/>
      <c r="B6" s="352" t="s">
        <v>746</v>
      </c>
      <c r="C6" s="342"/>
    </row>
    <row r="7" spans="1:3" s="343" customFormat="1" ht="12.75" x14ac:dyDescent="0.2">
      <c r="A7" s="345"/>
      <c r="B7" s="352" t="s">
        <v>193</v>
      </c>
    </row>
    <row r="8" spans="1:3" s="343" customFormat="1" ht="12.75" x14ac:dyDescent="0.2">
      <c r="A8" s="345"/>
      <c r="B8" s="352" t="s">
        <v>747</v>
      </c>
    </row>
    <row r="9" spans="1:3" s="343" customFormat="1" ht="14.25" x14ac:dyDescent="0.2">
      <c r="A9" s="346"/>
      <c r="B9" s="352" t="s">
        <v>194</v>
      </c>
    </row>
    <row r="10" spans="1:3" s="343" customFormat="1" ht="14.25" x14ac:dyDescent="0.2">
      <c r="A10" s="346"/>
      <c r="B10" s="352" t="s">
        <v>494</v>
      </c>
    </row>
    <row r="11" spans="1:3" s="343" customFormat="1" ht="12.75" x14ac:dyDescent="0.2">
      <c r="A11" s="347"/>
      <c r="B11" s="352"/>
    </row>
    <row r="12" spans="1:3" s="343" customFormat="1" ht="12.75" x14ac:dyDescent="0.2">
      <c r="A12" s="345" t="s">
        <v>733</v>
      </c>
      <c r="B12" s="353" t="s">
        <v>729</v>
      </c>
    </row>
    <row r="13" spans="1:3" s="343" customFormat="1" ht="12.75" x14ac:dyDescent="0.2">
      <c r="A13" s="345"/>
      <c r="B13" s="352" t="s">
        <v>495</v>
      </c>
    </row>
    <row r="14" spans="1:3" s="343" customFormat="1" ht="12.75" x14ac:dyDescent="0.2">
      <c r="A14" s="345"/>
      <c r="B14" s="352" t="s">
        <v>730</v>
      </c>
    </row>
    <row r="15" spans="1:3" s="343" customFormat="1" ht="12.75" x14ac:dyDescent="0.2">
      <c r="A15" s="345"/>
      <c r="B15" s="352" t="s">
        <v>495</v>
      </c>
    </row>
    <row r="16" spans="1:3" s="343" customFormat="1" ht="12.75" x14ac:dyDescent="0.2">
      <c r="A16" s="345"/>
      <c r="B16" s="352" t="s">
        <v>195</v>
      </c>
    </row>
    <row r="17" spans="1:6" s="343" customFormat="1" ht="12.75" x14ac:dyDescent="0.2">
      <c r="A17" s="345"/>
      <c r="B17" s="352" t="s">
        <v>430</v>
      </c>
    </row>
    <row r="18" spans="1:6" s="343" customFormat="1" ht="12.75" x14ac:dyDescent="0.2">
      <c r="A18" s="345"/>
      <c r="B18" s="352" t="s">
        <v>196</v>
      </c>
    </row>
    <row r="19" spans="1:6" s="343" customFormat="1" ht="12.75" x14ac:dyDescent="0.2">
      <c r="A19" s="345"/>
      <c r="B19" s="352" t="s">
        <v>212</v>
      </c>
    </row>
    <row r="20" spans="1:6" s="343" customFormat="1" ht="12.75" x14ac:dyDescent="0.2">
      <c r="A20" s="345"/>
      <c r="B20" s="352" t="s">
        <v>197</v>
      </c>
    </row>
    <row r="21" spans="1:6" s="343" customFormat="1" ht="14.25" x14ac:dyDescent="0.2">
      <c r="A21" s="346"/>
      <c r="B21" s="352" t="s">
        <v>66</v>
      </c>
    </row>
    <row r="22" spans="1:6" s="343" customFormat="1" x14ac:dyDescent="0.2">
      <c r="A22" s="347"/>
      <c r="B22" s="354"/>
    </row>
    <row r="23" spans="1:6" s="343" customFormat="1" ht="12.75" x14ac:dyDescent="0.2">
      <c r="A23" s="345" t="s">
        <v>734</v>
      </c>
      <c r="B23" s="353" t="s">
        <v>320</v>
      </c>
    </row>
    <row r="24" spans="1:6" s="343" customFormat="1" ht="12.75" x14ac:dyDescent="0.2">
      <c r="A24" s="345"/>
      <c r="B24" s="352" t="s">
        <v>503</v>
      </c>
    </row>
    <row r="25" spans="1:6" s="343" customFormat="1" ht="12.75" x14ac:dyDescent="0.2">
      <c r="A25" s="345"/>
      <c r="B25" s="352" t="s">
        <v>748</v>
      </c>
    </row>
    <row r="26" spans="1:6" s="343" customFormat="1" ht="12.75" x14ac:dyDescent="0.2">
      <c r="A26" s="345"/>
      <c r="B26" s="352" t="s">
        <v>344</v>
      </c>
    </row>
    <row r="27" spans="1:6" s="343" customFormat="1" ht="12.75" x14ac:dyDescent="0.2">
      <c r="A27" s="347"/>
      <c r="B27" s="352"/>
    </row>
    <row r="28" spans="1:6" s="343" customFormat="1" ht="12.75" x14ac:dyDescent="0.2">
      <c r="A28" s="345" t="s">
        <v>735</v>
      </c>
      <c r="B28" s="353" t="s">
        <v>322</v>
      </c>
    </row>
    <row r="29" spans="1:6" s="343" customFormat="1" ht="12.75" x14ac:dyDescent="0.2">
      <c r="A29" s="345"/>
      <c r="B29" s="352" t="s">
        <v>345</v>
      </c>
    </row>
    <row r="30" spans="1:6" s="343" customFormat="1" ht="12.75" x14ac:dyDescent="0.2">
      <c r="A30" s="347"/>
      <c r="B30" s="352"/>
    </row>
    <row r="31" spans="1:6" s="343" customFormat="1" ht="12.75" x14ac:dyDescent="0.2">
      <c r="A31" s="348" t="s">
        <v>736</v>
      </c>
      <c r="B31" s="353" t="s">
        <v>323</v>
      </c>
    </row>
    <row r="32" spans="1:6" s="343" customFormat="1" ht="12.75" x14ac:dyDescent="0.2">
      <c r="A32" s="348"/>
      <c r="B32" s="352" t="s">
        <v>749</v>
      </c>
      <c r="F32" s="341"/>
    </row>
    <row r="33" spans="1:2" s="343" customFormat="1" ht="12.75" x14ac:dyDescent="0.2">
      <c r="A33" s="347"/>
      <c r="B33" s="352"/>
    </row>
    <row r="34" spans="1:2" s="343" customFormat="1" ht="12.75" x14ac:dyDescent="0.2">
      <c r="A34" s="345" t="s">
        <v>737</v>
      </c>
      <c r="B34" s="353" t="s">
        <v>230</v>
      </c>
    </row>
    <row r="35" spans="1:2" s="343" customFormat="1" ht="12.75" x14ac:dyDescent="0.2">
      <c r="A35" s="345"/>
      <c r="B35" s="352" t="s">
        <v>750</v>
      </c>
    </row>
    <row r="36" spans="1:2" s="343" customFormat="1" ht="12.75" x14ac:dyDescent="0.2">
      <c r="A36" s="345"/>
      <c r="B36" s="353" t="s">
        <v>231</v>
      </c>
    </row>
    <row r="37" spans="1:2" s="343" customFormat="1" ht="12.75" x14ac:dyDescent="0.2">
      <c r="A37" s="345"/>
      <c r="B37" s="352" t="s">
        <v>516</v>
      </c>
    </row>
    <row r="38" spans="1:2" s="343" customFormat="1" ht="12.75" x14ac:dyDescent="0.2">
      <c r="A38" s="347"/>
      <c r="B38" s="353"/>
    </row>
    <row r="39" spans="1:2" s="343" customFormat="1" ht="12.75" x14ac:dyDescent="0.2">
      <c r="A39" s="345" t="s">
        <v>738</v>
      </c>
      <c r="B39" s="357" t="s">
        <v>331</v>
      </c>
    </row>
    <row r="40" spans="1:2" s="343" customFormat="1" ht="12.75" x14ac:dyDescent="0.2">
      <c r="A40" s="344"/>
      <c r="B40" s="353" t="s">
        <v>346</v>
      </c>
    </row>
    <row r="41" spans="1:2" s="343" customFormat="1" ht="12.75" x14ac:dyDescent="0.2">
      <c r="A41" s="344"/>
      <c r="B41" s="352" t="s">
        <v>332</v>
      </c>
    </row>
    <row r="42" spans="1:2" s="343" customFormat="1" ht="12.75" x14ac:dyDescent="0.2">
      <c r="A42" s="344"/>
      <c r="B42" s="353" t="s">
        <v>324</v>
      </c>
    </row>
    <row r="43" spans="1:2" s="343" customFormat="1" ht="12.75" x14ac:dyDescent="0.2">
      <c r="A43" s="344"/>
      <c r="B43" s="352" t="s">
        <v>333</v>
      </c>
    </row>
    <row r="44" spans="1:2" s="343" customFormat="1" ht="12.75" x14ac:dyDescent="0.2">
      <c r="A44" s="344"/>
      <c r="B44" s="353" t="s">
        <v>325</v>
      </c>
    </row>
    <row r="45" spans="1:2" s="343" customFormat="1" ht="12.75" x14ac:dyDescent="0.2">
      <c r="A45" s="347"/>
      <c r="B45" s="352"/>
    </row>
    <row r="46" spans="1:2" s="343" customFormat="1" ht="12.75" x14ac:dyDescent="0.2">
      <c r="A46" s="345" t="s">
        <v>739</v>
      </c>
      <c r="B46" s="353" t="s">
        <v>334</v>
      </c>
    </row>
    <row r="47" spans="1:2" s="343" customFormat="1" ht="12.75" x14ac:dyDescent="0.2">
      <c r="A47" s="345"/>
      <c r="B47" s="352" t="s">
        <v>326</v>
      </c>
    </row>
    <row r="48" spans="1:2" s="343" customFormat="1" ht="12.75" x14ac:dyDescent="0.2">
      <c r="A48" s="345"/>
      <c r="B48" s="353" t="s">
        <v>335</v>
      </c>
    </row>
    <row r="49" spans="1:2" s="343" customFormat="1" ht="12.75" x14ac:dyDescent="0.2">
      <c r="A49" s="345"/>
      <c r="B49" s="352" t="s">
        <v>327</v>
      </c>
    </row>
    <row r="50" spans="1:2" s="343" customFormat="1" ht="12.75" x14ac:dyDescent="0.2">
      <c r="A50" s="345"/>
      <c r="B50" s="353" t="s">
        <v>336</v>
      </c>
    </row>
    <row r="51" spans="1:2" s="343" customFormat="1" ht="12.75" x14ac:dyDescent="0.2">
      <c r="A51" s="345"/>
      <c r="B51" s="352" t="s">
        <v>328</v>
      </c>
    </row>
    <row r="52" spans="1:2" s="343" customFormat="1" ht="12.75" x14ac:dyDescent="0.2">
      <c r="A52" s="345"/>
      <c r="B52" s="352" t="s">
        <v>338</v>
      </c>
    </row>
    <row r="53" spans="1:2" s="343" customFormat="1" ht="12.75" x14ac:dyDescent="0.2">
      <c r="A53" s="344"/>
      <c r="B53" s="352" t="s">
        <v>337</v>
      </c>
    </row>
    <row r="54" spans="1:2" s="343" customFormat="1" ht="12.75" x14ac:dyDescent="0.2">
      <c r="A54" s="347"/>
      <c r="B54" s="352"/>
    </row>
    <row r="55" spans="1:2" s="343" customFormat="1" ht="12.75" x14ac:dyDescent="0.2">
      <c r="A55" s="345" t="s">
        <v>740</v>
      </c>
      <c r="B55" s="353" t="s">
        <v>339</v>
      </c>
    </row>
    <row r="56" spans="1:2" s="343" customFormat="1" ht="12.75" x14ac:dyDescent="0.2">
      <c r="A56" s="345"/>
      <c r="B56" s="352" t="s">
        <v>329</v>
      </c>
    </row>
    <row r="57" spans="1:2" s="343" customFormat="1" ht="12.75" x14ac:dyDescent="0.2">
      <c r="A57" s="345"/>
      <c r="B57" s="352" t="s">
        <v>340</v>
      </c>
    </row>
    <row r="58" spans="1:2" s="343" customFormat="1" ht="12.75" x14ac:dyDescent="0.2">
      <c r="A58" s="344"/>
      <c r="B58" s="352" t="s">
        <v>330</v>
      </c>
    </row>
    <row r="59" spans="1:2" s="343" customFormat="1" ht="12.75" x14ac:dyDescent="0.2">
      <c r="A59" s="347"/>
      <c r="B59" s="352"/>
    </row>
    <row r="60" spans="1:2" s="343" customFormat="1" ht="12.75" x14ac:dyDescent="0.2">
      <c r="A60" s="345" t="s">
        <v>741</v>
      </c>
      <c r="B60" s="353" t="s">
        <v>309</v>
      </c>
    </row>
    <row r="61" spans="1:2" s="343" customFormat="1" ht="12.75" x14ac:dyDescent="0.2">
      <c r="A61" s="344"/>
      <c r="B61" s="352" t="s">
        <v>528</v>
      </c>
    </row>
    <row r="62" spans="1:2" s="343" customFormat="1" ht="12.75" x14ac:dyDescent="0.2">
      <c r="A62" s="344"/>
      <c r="B62" s="352" t="s">
        <v>310</v>
      </c>
    </row>
    <row r="63" spans="1:2" s="343" customFormat="1" ht="12.75" x14ac:dyDescent="0.2">
      <c r="A63" s="344"/>
      <c r="B63" s="352" t="s">
        <v>531</v>
      </c>
    </row>
    <row r="64" spans="1:2" s="343" customFormat="1" ht="12.75" x14ac:dyDescent="0.2">
      <c r="A64" s="344"/>
      <c r="B64" s="352" t="s">
        <v>311</v>
      </c>
    </row>
    <row r="65" spans="1:2" s="343" customFormat="1" ht="12.75" x14ac:dyDescent="0.2">
      <c r="A65" s="344"/>
      <c r="B65" s="352" t="s">
        <v>431</v>
      </c>
    </row>
    <row r="66" spans="1:2" s="343" customFormat="1" ht="12.75" x14ac:dyDescent="0.2">
      <c r="A66" s="344"/>
      <c r="B66" s="352" t="s">
        <v>312</v>
      </c>
    </row>
    <row r="67" spans="1:2" s="343" customFormat="1" ht="12.75" x14ac:dyDescent="0.2">
      <c r="A67" s="344"/>
      <c r="B67" s="352" t="s">
        <v>534</v>
      </c>
    </row>
    <row r="68" spans="1:2" s="343" customFormat="1" ht="12.75" x14ac:dyDescent="0.2">
      <c r="A68" s="347"/>
      <c r="B68" s="352"/>
    </row>
    <row r="69" spans="1:2" s="343" customFormat="1" ht="12.75" x14ac:dyDescent="0.2">
      <c r="A69" s="345" t="s">
        <v>742</v>
      </c>
      <c r="B69" s="353" t="s">
        <v>313</v>
      </c>
    </row>
    <row r="70" spans="1:2" s="343" customFormat="1" ht="14.25" x14ac:dyDescent="0.2">
      <c r="A70" s="346"/>
      <c r="B70" s="352" t="s">
        <v>215</v>
      </c>
    </row>
    <row r="71" spans="1:2" s="343" customFormat="1" ht="14.25" x14ac:dyDescent="0.2">
      <c r="A71" s="346"/>
      <c r="B71" s="352" t="s">
        <v>314</v>
      </c>
    </row>
    <row r="72" spans="1:2" s="343" customFormat="1" ht="12.75" x14ac:dyDescent="0.2">
      <c r="A72" s="344"/>
      <c r="B72" s="352" t="s">
        <v>216</v>
      </c>
    </row>
    <row r="73" spans="1:2" s="343" customFormat="1" ht="14.25" x14ac:dyDescent="0.2">
      <c r="A73" s="346"/>
      <c r="B73" s="352" t="s">
        <v>315</v>
      </c>
    </row>
    <row r="74" spans="1:2" s="343" customFormat="1" ht="12.75" x14ac:dyDescent="0.2">
      <c r="A74" s="344"/>
      <c r="B74" s="352" t="s">
        <v>406</v>
      </c>
    </row>
    <row r="75" spans="1:2" s="343" customFormat="1" ht="12.75" x14ac:dyDescent="0.2">
      <c r="A75" s="344"/>
      <c r="B75" s="352" t="s">
        <v>316</v>
      </c>
    </row>
    <row r="76" spans="1:2" s="343" customFormat="1" ht="12.75" x14ac:dyDescent="0.2">
      <c r="B76" s="352" t="s">
        <v>751</v>
      </c>
    </row>
    <row r="77" spans="1:2" s="343" customFormat="1" ht="12.75" x14ac:dyDescent="0.2">
      <c r="B77" s="352" t="s">
        <v>752</v>
      </c>
    </row>
    <row r="78" spans="1:2" s="343" customFormat="1" ht="14.25" x14ac:dyDescent="0.2">
      <c r="A78" s="346"/>
      <c r="B78" s="352" t="s">
        <v>753</v>
      </c>
    </row>
    <row r="79" spans="1:2" s="343" customFormat="1" ht="12.75" x14ac:dyDescent="0.2">
      <c r="A79" s="355"/>
      <c r="B79" s="352" t="s">
        <v>390</v>
      </c>
    </row>
    <row r="80" spans="1:2" s="343" customFormat="1" ht="12.75" x14ac:dyDescent="0.2">
      <c r="A80" s="356"/>
      <c r="B80" s="352" t="s">
        <v>548</v>
      </c>
    </row>
    <row r="81" spans="1:2" s="343" customFormat="1" ht="12.75" x14ac:dyDescent="0.2">
      <c r="A81" s="344"/>
      <c r="B81" s="352"/>
    </row>
    <row r="82" spans="1:2" s="343" customFormat="1" ht="12.75" x14ac:dyDescent="0.2">
      <c r="A82" s="350" t="s">
        <v>743</v>
      </c>
      <c r="B82" s="353" t="s">
        <v>391</v>
      </c>
    </row>
    <row r="83" spans="1:2" s="343" customFormat="1" ht="14.25" x14ac:dyDescent="0.2">
      <c r="A83" s="346"/>
      <c r="B83" s="352" t="s">
        <v>122</v>
      </c>
    </row>
    <row r="84" spans="1:2" s="343" customFormat="1" ht="12.75" x14ac:dyDescent="0.2">
      <c r="A84" s="344"/>
      <c r="B84" s="352" t="s">
        <v>392</v>
      </c>
    </row>
    <row r="85" spans="1:2" s="343" customFormat="1" ht="12.75" x14ac:dyDescent="0.2">
      <c r="A85" s="344"/>
      <c r="B85" s="352" t="s">
        <v>217</v>
      </c>
    </row>
    <row r="86" spans="1:2" s="343" customFormat="1" ht="12.75" x14ac:dyDescent="0.2">
      <c r="A86" s="349"/>
      <c r="B86" s="352"/>
    </row>
    <row r="87" spans="1:2" s="343" customFormat="1" ht="12.75" x14ac:dyDescent="0.2">
      <c r="A87" s="345" t="s">
        <v>744</v>
      </c>
      <c r="B87" s="353" t="s">
        <v>318</v>
      </c>
    </row>
    <row r="88" spans="1:2" s="343" customFormat="1" ht="25.5" x14ac:dyDescent="0.2">
      <c r="A88" s="344"/>
      <c r="B88" s="352" t="s">
        <v>553</v>
      </c>
    </row>
    <row r="89" spans="1:2" s="343" customFormat="1" ht="12.75" x14ac:dyDescent="0.2">
      <c r="A89" s="344"/>
      <c r="B89" s="352" t="s">
        <v>319</v>
      </c>
    </row>
    <row r="90" spans="1:2" s="343" customFormat="1" ht="25.5" x14ac:dyDescent="0.2">
      <c r="A90" s="344"/>
      <c r="B90" s="352" t="s">
        <v>554</v>
      </c>
    </row>
    <row r="91" spans="1:2" s="343" customFormat="1" ht="12.75" x14ac:dyDescent="0.2">
      <c r="A91" s="344"/>
      <c r="B91" s="352" t="s">
        <v>393</v>
      </c>
    </row>
    <row r="92" spans="1:2" ht="12.75" x14ac:dyDescent="0.2">
      <c r="A92" s="344"/>
      <c r="B92" s="352" t="s">
        <v>555</v>
      </c>
    </row>
    <row r="93" spans="1:2" ht="12.75" x14ac:dyDescent="0.2">
      <c r="A93" s="344"/>
      <c r="B93" s="352"/>
    </row>
    <row r="94" spans="1:2" ht="12.75" x14ac:dyDescent="0.2">
      <c r="A94" s="358" t="s">
        <v>745</v>
      </c>
      <c r="B94" s="353" t="s">
        <v>675</v>
      </c>
    </row>
    <row r="95" spans="1:2" ht="12.75" x14ac:dyDescent="0.2">
      <c r="A95" s="344"/>
      <c r="B95" s="352" t="s">
        <v>676</v>
      </c>
    </row>
    <row r="96" spans="1:2" ht="12.75" x14ac:dyDescent="0.2">
      <c r="A96" s="344"/>
      <c r="B96" s="352"/>
    </row>
    <row r="97" spans="1:2" ht="12.75" x14ac:dyDescent="0.2">
      <c r="A97" s="344"/>
      <c r="B97" s="352"/>
    </row>
    <row r="98" spans="1:2" ht="12.75" x14ac:dyDescent="0.2">
      <c r="A98" s="344" t="s">
        <v>754</v>
      </c>
      <c r="B98" s="352"/>
    </row>
    <row r="99" spans="1:2" ht="21.75" customHeight="1" x14ac:dyDescent="0.2">
      <c r="A99" s="359" t="s">
        <v>755</v>
      </c>
      <c r="B99" s="352"/>
    </row>
    <row r="100" spans="1:2" x14ac:dyDescent="0.2">
      <c r="A100" s="344"/>
    </row>
    <row r="101" spans="1:2" x14ac:dyDescent="0.2">
      <c r="A101" s="344"/>
    </row>
    <row r="102" spans="1:2" x14ac:dyDescent="0.2">
      <c r="A102" s="344"/>
    </row>
    <row r="103" spans="1:2" x14ac:dyDescent="0.2">
      <c r="A103" s="344"/>
    </row>
    <row r="104" spans="1:2" x14ac:dyDescent="0.2">
      <c r="A104" s="344"/>
    </row>
    <row r="105" spans="1:2" x14ac:dyDescent="0.2">
      <c r="A105" s="344"/>
    </row>
    <row r="106" spans="1:2" x14ac:dyDescent="0.2">
      <c r="A106" s="344"/>
    </row>
    <row r="107" spans="1:2" x14ac:dyDescent="0.2">
      <c r="A107" s="344"/>
    </row>
    <row r="108" spans="1:2" x14ac:dyDescent="0.2">
      <c r="A108" s="344"/>
    </row>
    <row r="109" spans="1:2" x14ac:dyDescent="0.2">
      <c r="A109" s="344"/>
    </row>
    <row r="110" spans="1:2" x14ac:dyDescent="0.2">
      <c r="A110" s="344"/>
    </row>
    <row r="111" spans="1:2" x14ac:dyDescent="0.2">
      <c r="A111" s="344"/>
    </row>
    <row r="112" spans="1:2" x14ac:dyDescent="0.2">
      <c r="A112" s="344"/>
    </row>
    <row r="113" spans="1:1" x14ac:dyDescent="0.2">
      <c r="A113" s="344"/>
    </row>
    <row r="114" spans="1:1" x14ac:dyDescent="0.2">
      <c r="A114" s="344"/>
    </row>
    <row r="115" spans="1:1" x14ac:dyDescent="0.2">
      <c r="A115" s="344"/>
    </row>
    <row r="116" spans="1:1" x14ac:dyDescent="0.2">
      <c r="A116" s="344"/>
    </row>
    <row r="117" spans="1:1" x14ac:dyDescent="0.2">
      <c r="A117" s="344"/>
    </row>
    <row r="118" spans="1:1" x14ac:dyDescent="0.2">
      <c r="A118" s="344"/>
    </row>
    <row r="119" spans="1:1" x14ac:dyDescent="0.2">
      <c r="A119" s="344"/>
    </row>
  </sheetData>
  <mergeCells count="1">
    <mergeCell ref="A1:B1"/>
  </mergeCells>
  <hyperlinks>
    <hyperlink ref="B3" location="'Panorama Stat Occitanie 2020'!A3" display="1 - Données générales"/>
    <hyperlink ref="B4" location="'Panorama Stat Occitanie 2020'!A23" display="2 - Indicateurs démographiques"/>
    <hyperlink ref="B5" location="'Panorama Stat Occitanie 2020'!A39" display="3 - Structure par âge de la population"/>
    <hyperlink ref="B7:B8" location="'Panorama Stat Occitanie 2020'!A64" display="4 - Structure par âge de la population"/>
    <hyperlink ref="B9:B10" location="'Panorama Stat Occitanie 2020'!A89" display="5 - Structure par âge de la population"/>
    <hyperlink ref="B12:B13" location="'Panorama Stat Occitanie 2020'!A114" display="6 - Pauvreté - Précarité - Exclusion (1ère partie)"/>
    <hyperlink ref="B14:B15" location="'Panorama Stat Occitanie 2020'!A126" display="7 - Pauvreté - Précarité - Exclusion (2ème partie)"/>
    <hyperlink ref="B16:B17" location="'Panorama Stat Occitanie 2020'!A141" display="8 - Pauvreté - Précarité - Exclusion"/>
    <hyperlink ref="B18:B19" location="'Panorama Stat Occitanie 2020'!A159" display="9 - Pauvreté - Précarité - Exclusion"/>
    <hyperlink ref="B20:B21" location="'Panorama Stat Occitanie 2020'!A186" display="10 - Pauvreté - Précarité - Exclusion"/>
    <hyperlink ref="B23:B24" location="'Panorama Stat Occitanie 2020'!A217" display="11 - Immigration - Intégration"/>
    <hyperlink ref="B25:B26" location="'Panorama Stat Occitanie 2020'!A236" display=" 12 - Immigration - Intégration"/>
    <hyperlink ref="B28:B29" location="'Panorama Stat Occitanie 2020'!A253" display="13 - Handicap - Dépendance"/>
    <hyperlink ref="B31:B32" location="'Panorama Stat Occitanie 2020'!A274" display="14 - Cohésion sociale"/>
    <hyperlink ref="B34:B35" location="'Panorama Stat Occitanie 2020'!A284" display="15 - Cohésion sociale"/>
    <hyperlink ref="B6" location="'Panorama Stat Occitanie 2020'!A64" display="4 - Structure par âge de la population"/>
    <hyperlink ref="B36" location="'Panorama Stat Occitanie 2020'!A300" display="16 - Cohésion sociale"/>
    <hyperlink ref="B37" location="'Panorama Stat Occitanie 2020'!A301" display="Dépenses d'Aide Sociale Départementale (en milliers d'euros) pour l'année 2018"/>
    <hyperlink ref="B39" location="'Panorama Stat Occitanie 2020'!A321" display="17 - Etablissements et services médico-sociaux"/>
    <hyperlink ref="B40" location="'Panorama Stat Occitanie 2020'!A322" display="Capacité d'accueil pour les personnes âgées selon la catégorie d'établissement"/>
    <hyperlink ref="B41" location="'Panorama Stat Occitanie 2020'!A357" display="18 - Etablissements et services médico-sociaux"/>
    <hyperlink ref="B42" location="'Panorama Stat Occitanie 2020'!A358" display="Accueil des personnes âgées"/>
    <hyperlink ref="B43" location="'Panorama Stat Occitanie 2020'!A368" display="19 - Etablissements et services médico-sociaux"/>
    <hyperlink ref="B44" location="'Panorama Stat Occitanie 2020'!A369" display="Places installées selon le type d'accueil des personnes âgées toutes catégories de structures"/>
    <hyperlink ref="B46" location="'Panorama Stat Occitanie 2020'!A380" display="20 - Etablissements et services médico-sociaux"/>
    <hyperlink ref="B47" location="'Panorama Stat Occitanie 2020'!A381" display="Capacité d'accueil pour adultes handicapés selon la catégorie d'établissement"/>
    <hyperlink ref="B48" location="'Panorama Stat Occitanie 2020'!A434" display="21 - Etablissements et services médico-sociaux"/>
    <hyperlink ref="B49" location="'Panorama Stat Occitanie 2020'!A435" display="Accueil des adultes handicapés"/>
    <hyperlink ref="B50" location="'Panorama Stat Occitanie 2020'!A446" display="22 - Etablissements et services médico-sociaux"/>
    <hyperlink ref="B51" location="'Panorama Stat Occitanie 2020'!A447" display="Places installées selon le type d'accueil des adultes handicapés toutes catégories de structures"/>
    <hyperlink ref="B52" location="'Panorama Stat Occitanie 2020'!A462" display="23 - Etablissements et services médico-sociaux"/>
    <hyperlink ref="B53" location="'Panorama Stat Occitanie 2020'!A463" display="Accueil des adultes et services handicapés"/>
    <hyperlink ref="B55" location="'Panorama Stat Occitanie 2020'!A476" display="24 - Etablissements et services médico-sociaux"/>
    <hyperlink ref="B56" location="'Panorama Stat Occitanie 2020'!A477" display="Capacité d'accueil pour enfants et adolescents handicapés selon la catégorie d'établissement"/>
    <hyperlink ref="B57" location="'Panorama Stat Occitanie 2020'!A539" display="25 - Etablissements et services médico-sociaux"/>
    <hyperlink ref="B58" location="'Panorama Stat Occitanie 2020'!A540" display="Accueil des enfants et des adolescents handicapés"/>
    <hyperlink ref="B60" location="'Panorama Stat Occitanie 2020'!A555" display="26 - Logement - Hébergement"/>
    <hyperlink ref="B61" location="'Panorama Stat Occitanie 2020'!A556" display="Parc des logements et statut d'occupation au 1er janvier 2017"/>
    <hyperlink ref="B62" location="'Panorama Stat Occitanie 2020'!A570" display="27 - Logement - Hébergement"/>
    <hyperlink ref="B63" location="'Panorama Stat Occitanie 2020'!A571" display="Recours au Droit Au Logement (DALO) en 2019"/>
    <hyperlink ref="B64" location="'Panorama Stat Occitanie 2020'!A596" display="28 - Logement - Hébergement"/>
    <hyperlink ref="B65" location="'Panorama Stat Occitanie 2020'!A597" display="Précarité - Logement"/>
    <hyperlink ref="B66" location="'Panorama Stat Occitanie 2020'!A611" display="29 - Logement - Hébergement"/>
    <hyperlink ref="B67" location="'Panorama Stat Occitanie 2020'!A612" display="Lits, places installés au 31 décembre 2019 par catégorie d'établissement - Taux d'équipement"/>
    <hyperlink ref="B69" location="'Panorama Stat Occitanie 2020'!A634" display="30 - Jeunesse"/>
    <hyperlink ref="B70" location="'Panorama Stat Occitanie 2020'!A635" display="Classes d'âge - Cohabitation familiale - Morbidité - Mortalité - Conduites à risques"/>
    <hyperlink ref="B71" location="'Panorama Stat Occitanie 2020'!A669" display="31 - Jeunesse"/>
    <hyperlink ref="B72" location="'Panorama Stat Occitanie 2020'!A670" display="Scolarité - Formation - Activité"/>
    <hyperlink ref="B73" location="'Panorama Stat Occitanie 2020'!A706" display="32 - Jeunesse"/>
    <hyperlink ref="B74" location="'Panorama Stat Occitanie 2020'!A707" display="Fonds d'Aide aux Jeunes (FAJ) en 2015 - Service Civique - Missions locales - PAIO"/>
    <hyperlink ref="B75" location="'Panorama Stat Occitanie 2020'!A724" display="33 - Protection de l'enfance - Aide sociale à l'enfance"/>
    <hyperlink ref="B76" location="'Panorama Stat Occitanie 2020'!A746" display="34 - Accueils collectifs de mineurs sans hébergement"/>
    <hyperlink ref="B77" location="'Panorama Stat Occitanie 2020'!A800" display="35 - Accueils collectifs de mineurs avec hébergement"/>
    <hyperlink ref="B78" location="'Panorama Stat Occitanie 2020'!A838" display="36 - Accueils de scoutisme"/>
    <hyperlink ref="B79" location="'Panorama Stat Occitanie 2020'!A853" display="37 - Accueil des enfants d'âge préscolaire"/>
    <hyperlink ref="B80" location="'Panorama Stat Occitanie 2020'!A854" display="Places agréées par la PMI au 31.12.2018 par catégorie d'établissement - Taux d'équipement"/>
    <hyperlink ref="B82" location="'Panorama Stat Occitanie 2020'!A873" display="38 - Sports"/>
    <hyperlink ref="B83" location="'Panorama Stat Occitanie 2020'!A874" display="Fédérations sportives "/>
    <hyperlink ref="B84" location="'Panorama Stat Occitanie 2020'!A903" display="39 - Sports "/>
    <hyperlink ref="B85" location="'Panorama Stat Occitanie 2020'!A904" display="Équipements sportifs - Sports de haut niveau - Pôles sportifs"/>
    <hyperlink ref="B87" location="'Panorama Stat Occitanie 2020'!A929" display="40 - Diplômes délivrés (professions sociales, de la santé, du sport et de l'animation socioculturelle)"/>
    <hyperlink ref="B88" location="'Panorama Stat Occitanie 2020'!A930" display="Formation aux professions sociales (nombre de diplômes délivrés en 2019 -  y compris Validation des Acquis de l'Expérience partielle)"/>
    <hyperlink ref="B89" location="'Panorama Stat Occitanie 2020'!A954" display="41 - Diplômes délivrés (professions sociales, de la santé, du sport et de l'animation socioculturelle)"/>
    <hyperlink ref="B90" location="'Panorama Stat Occitanie 2020'!A955" display="Formation aux professions de santé (nombre de diplômes délivrés en 2019 -  y compris Validation des Acquis d'Expérience partielle)"/>
    <hyperlink ref="B91" location="'Panorama Stat Occitanie 2020'!A980" display="42 - Diplômes délivrés (professions sociales, de la santé, du sport et de l'animation socioculturelle)"/>
    <hyperlink ref="B92" location="'Panorama Stat Occitanie 2020'!A981" display="Formation à l'animation socioculturelle et aux métiers du sport (nombre de diplômes délivrés en 2019)"/>
    <hyperlink ref="B94" location="'Panorama Stat Occitanie 2020'!A1005" display="43 - Activité, Emploi associatif et Sport"/>
    <hyperlink ref="B95" location="'Panorama Stat Occitanie 2020'!A1006" display="Nombre d'établissements et de postes salariés"/>
    <hyperlink ref="A99" r:id="rId1"/>
  </hyperlinks>
  <pageMargins left="0.23622047244094491" right="0.23622047244094491" top="0.74803149606299213" bottom="0.74803149606299213" header="0.31496062992125984" footer="0.31496062992125984"/>
  <pageSetup paperSize="9" scale="91" fitToHeight="2" orientation="portrait" r:id="rId2"/>
  <headerFooter>
    <oddHeader>&amp;C&amp;"Helv,Gras"&amp;14&amp;F&amp;R&amp;A</oddHeader>
    <oddFooter>&amp;Rimprimé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Sommaire</vt:lpstr>
      <vt:lpstr>Panorama Stat Occitanie 2020</vt:lpstr>
      <vt:lpstr>'Panorama Stat Occitanie 2020'!Zone_d_impression</vt:lpstr>
      <vt:lpstr>Sommaire!Zone_d_impression</vt:lpstr>
    </vt:vector>
  </TitlesOfParts>
  <Manager>F Lopez</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creator>STATMICRO</dc:creator>
  <cp:keywords>Panorama 2012</cp:keywords>
  <cp:lastModifiedBy>DHUNE Marielle (DR-OC)</cp:lastModifiedBy>
  <cp:lastPrinted>2021-06-11T13:00:07Z</cp:lastPrinted>
  <dcterms:created xsi:type="dcterms:W3CDTF">2000-09-28T13:54:15Z</dcterms:created>
  <dcterms:modified xsi:type="dcterms:W3CDTF">2021-06-11T13:00:40Z</dcterms:modified>
</cp:coreProperties>
</file>